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20" activeTab="7"/>
  </bookViews>
  <sheets>
    <sheet name="Afrique" sheetId="1" r:id="rId1"/>
    <sheet name="Afrique (2)" sheetId="2" r:id="rId2"/>
    <sheet name="ASPAC" sheetId="3" r:id="rId3"/>
    <sheet name="ASPAC (2)" sheetId="4" r:id="rId4"/>
    <sheet name="Pays arabes" sheetId="5" r:id="rId5"/>
    <sheet name="Pays arabes (2)" sheetId="6" r:id="rId6"/>
    <sheet name="LAC" sheetId="7" r:id="rId7"/>
    <sheet name="LAC (2)" sheetId="8" r:id="rId8"/>
  </sheets>
  <definedNames>
    <definedName name="_xlnm.Print_Area" localSheetId="6">'LAC'!$A$1:$J$115</definedName>
    <definedName name="_xlnm.Print_Titles" localSheetId="0">'Afrique'!$1:$3</definedName>
    <definedName name="_xlnm.Print_Titles" localSheetId="1">'Afrique (2)'!$1:$3</definedName>
    <definedName name="_xlnm.Print_Titles" localSheetId="2">'ASPAC'!$1:$3</definedName>
    <definedName name="_xlnm.Print_Titles" localSheetId="6">'LAC'!$1:$3</definedName>
    <definedName name="_xlnm.Print_Titles" localSheetId="7">'LAC (2)'!$1:$3</definedName>
    <definedName name="_xlnm.Print_Titles" localSheetId="4">'Pays arabes'!$1:$3</definedName>
    <definedName name="_xlnm.Print_Titles" localSheetId="5">'Pays arabes (2)'!$1:$3</definedName>
  </definedNames>
  <calcPr fullCalcOnLoad="1"/>
</workbook>
</file>

<file path=xl/sharedStrings.xml><?xml version="1.0" encoding="utf-8"?>
<sst xmlns="http://schemas.openxmlformats.org/spreadsheetml/2006/main" count="1178" uniqueCount="542">
  <si>
    <t>Séminaire national de l’OMPI sur l’enseignement du droit de la propriété intellectuelle (1997)</t>
  </si>
  <si>
    <t>Séminaire national de l’OMPI à l’intention des magistrats (1998)</t>
  </si>
  <si>
    <t>Séminaire national de l’OMPI sur la concession de licences et le transfert de techiques (1998)</t>
  </si>
  <si>
    <t>Colloque régional arabe de l’OMPI sur l’importance économique de la propriété intellectuelle (1999)</t>
  </si>
  <si>
    <t>Séminaire régional arabe de l’OMPI sur la propriété industrielle (1996)</t>
  </si>
  <si>
    <t>Damas</t>
  </si>
  <si>
    <t>Journées d’étude nationales de l’OMPI sur les inventions et l’innovation (1998)</t>
  </si>
  <si>
    <t>Colloque afro-arabe de l’OMPI sur le droit d’auteur et les droits voisins (1998)</t>
  </si>
  <si>
    <t>Sanaa</t>
  </si>
  <si>
    <t>Réunion d’experts en techniques de l’information des offices de propriété industrielle des quatre pays du MERCOSUR (1998)</t>
  </si>
  <si>
    <t>Séminaire régional de l’OMPI sur l’importance des actifs que représentent les titres de propriété intellectuelle dans les stratégie de gestion des entreprises</t>
  </si>
  <si>
    <t>Journées d’étude de l’OMPI sur la protection juridique des inventions biotechnologiques à l’intention des fonctionnaires des offices de propriété industrielle des pays andins, novembre 1996</t>
  </si>
  <si>
    <t>Cours régional de l’OMPI sur le droit d’auteur et les droits voisins à l’intention des éditeurs latinoaméricains (1996)</t>
  </si>
  <si>
    <t>Journées d’étude régionales sur l’information en matière de propriété industrielle pour les pays d’Amérique latine (1997)</t>
  </si>
  <si>
    <t>Réunion régionale des directeurs des offices de propriété industrielle des pays d’Amérique latine (1997)</t>
  </si>
  <si>
    <t>Sao Paulo</t>
  </si>
  <si>
    <t>Pôrto Alegre</t>
  </si>
  <si>
    <t>Réunion d’experts OMPI/MERCOSUR consacrée au droit d’auteur et aux droits voisins (1998)</t>
  </si>
  <si>
    <t xml:space="preserve">Séminaire national de l’OMPI sur la propriété industrielle à l’intention des chefs d’entreprise et journées d’étude sur l’administration des marques (1997) </t>
  </si>
  <si>
    <t>Santa Fe de Bogotá</t>
  </si>
  <si>
    <t>La Havane</t>
  </si>
  <si>
    <t>Séminaire(s) national/nationaux itinérant(s) sur la promotion de l’innovation et l’information en matière de brevets (1997)</t>
  </si>
  <si>
    <t>Séminaire régional de l’OMPI pour les pays d’Amérique latine sur les nouveaux traités de l’OMPI relatifs au droit d’auteur et aux droits voisins (WCT et WPPT) (1998)</t>
  </si>
  <si>
    <t>Cours universitaire régional OMPI/SGAE sur le droit d’auteur et les droits voisins pour les pays d’Amérique latine (1998)</t>
  </si>
  <si>
    <t xml:space="preserve">Séminaire régional OMPI/SIECA à l’intention des professeurs donnant un enseignement sur le droit d’auteur et les droits voisins dans l’Isthme centraméricain (1998) </t>
  </si>
  <si>
    <t>Table ronde sur la propriété industrielle pour les pays des Caraïbes  (1997)</t>
  </si>
  <si>
    <t>Séminaire national sur la propriété intellectuelle (1998)</t>
  </si>
  <si>
    <t>Mexico</t>
  </si>
  <si>
    <t>Séminaire national sur le transfert de techniques et sa relation avec le domaine de la biotechnologie (1998)</t>
  </si>
  <si>
    <t>Séminaire national sur le règlement des litiges en matière de propriété intellectuelle (1998)</t>
  </si>
  <si>
    <t xml:space="preserve">Réunion régionale des chefs des offices de propriété industrielle des pays d’Amérique latine (1996) </t>
  </si>
  <si>
    <t>Cours OMPI/SGAE sur le droit d’auteur et les droits voisins pour les pays d’Amérique latine : "L’Accord sur les ADPIC et ses incidences sur la protection internationale par le droit d’auteur et les droits voisins" (1996)</t>
  </si>
  <si>
    <t>Saint-Domingue</t>
  </si>
  <si>
    <t>Deuxième réunion de l’OMPI à l’intention des chefs des offices de propriété intellectuelle des pays des Caraïbes, suivie de la réunion ministérielle de l’OMPI sur la propriété intellectuelle pour les pays des Caraïbes (1997)</t>
  </si>
  <si>
    <t>Séminaire national de l’OMPI sur le droit d’auteur et les droits voisins : "Les nouvelles tendances du droit d’auteur, les producteurs de phonogrammes et les organismes de radiodiffusion" (1996)</t>
  </si>
  <si>
    <t>Journées d’étude sur le droit des marques (1997)</t>
  </si>
  <si>
    <t>Quatrième réunion ibéroaméricaine des chefs de bureaux du droit d’auteur (1997)</t>
  </si>
  <si>
    <t>Journées d’étude sur les signes distinctifs et les appellations d’origine, à l’intention des fonctionnaires des offices de propriété industrielle des pays andins (1997)</t>
  </si>
  <si>
    <t>Colloques sur la propriété intellectuelle et les marques à l’occasion de l’inauguration du Service autonome de la propriété intellectuelle (SAPI) (1998)</t>
  </si>
  <si>
    <t>Séminaire national consacré aux incidences des techniques numériques sur la protection par le droit d’auteur (1996)</t>
  </si>
  <si>
    <t>Journées d’études régionales sur le droit d’auteur et les "traités Internet" (1998)</t>
  </si>
  <si>
    <t>Séminaire national sur le numérique et la propriété intellectuelle (1996)</t>
  </si>
  <si>
    <t>Colloque sous-régional pour l’Asie consacré aux incidences de la propriété intellectuelle et de l’Accord sur les ADPIC (1997)</t>
  </si>
  <si>
    <t>Journées d’étude nationales sur l’enseignement du droit de la propriété intellectuelle (1997)</t>
  </si>
  <si>
    <t>Colloque régional pour l’Asie sur la stratégie relative à la propriété intellectuelle pour le développement économique (1998)</t>
  </si>
  <si>
    <t>Colloque régional de l’OMPI pour l’Asie consacré aux incidences de l’Accord sur les ADPIC ("grand colloque spécial") (1996)</t>
  </si>
  <si>
    <t>Table ronde sous-régionale consacrée aux incidences de la Zone de libre échange de l’ANASE (AFTA) sur les systèmes de propriété industrielle (1997)</t>
  </si>
  <si>
    <r>
      <t>Colloque régional sur les droits de propriété intellectuelle au 21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siècle (1997)</t>
    </r>
  </si>
  <si>
    <t>Séminaire national de l’OMPI sur les avantages du système de propriété intellectuelle pour les activités commerciales en Malaisie (1996)</t>
  </si>
  <si>
    <t>Séminaire national de l’OMPI sur le droit d’auteur et les droits voisins à l’intention des magistrats et des professeurs d’université (1996)</t>
  </si>
  <si>
    <t>Séminaire national sur l’intérêt de la propriété intellectuelle pour la compétitivité à l’exportation (1998)</t>
  </si>
  <si>
    <t>Table ronde régionale de l’OMPI pour l’Asie, consacrée au renforcement du système de propriété industrielle rendu nécessaire par les récentes évolutions enregistrées à l’échelon international (1996)</t>
  </si>
  <si>
    <t>Programme de formation conjoint OMPI-Singapour pour l’Asie et le Pacifique en matière de licences, de transfert de techniques et d’évaluation des actifs que représentent les titres de propriété industrielle (1998)</t>
  </si>
  <si>
    <t>Colloque sous-régional de l’OMPI sur la coopération dans le domaine de la propriété intellectuelle parmi les pays de l’Association sud-asiatique de coopération régionale</t>
  </si>
  <si>
    <t>Journées d’étude nationales consacrées à la rédaction de législations relatives à la propriété intellectuelle (1998)</t>
  </si>
  <si>
    <t>Colloque régional de l’OMPI sur le droit d’auteur et les droits voisins pour les pays d’Asie et du Pacifique (1997)</t>
  </si>
  <si>
    <t>Séminaire national de l’OMPI sur la gestion collective du droit d’auteur et des droits voisins et les traités Internet de l’OMPI (1998)</t>
  </si>
  <si>
    <t>Colloque régional sur l’automatisation des offices de propriété industrielle (1996)</t>
  </si>
  <si>
    <t>Séminaire régional consacré aux incidences de l’Accord sur les ADPIC pour les entreprises (1996)</t>
  </si>
  <si>
    <t>Séminaire sous-régional sur le droit d’auteur et les droits voisins (1996)</t>
  </si>
  <si>
    <t>Séminaire national sur les techniques numériques et les nouveaux traités relatifs au droit d’auteur (1997)</t>
  </si>
  <si>
    <t>Colloque international consacré aux incidences de l’Accord sur les ADPIC pour les systèmes de propriété intellectuelle (1997)</t>
  </si>
  <si>
    <t>Séminaire régional sur la promotion de l’utilisation du système de propriété intellectuelle par le secteur privé (1998)</t>
  </si>
  <si>
    <t>Séminaire sous-régional sur le rôle de la propriété intellectuelle dans le développement culturel et économique (1998)</t>
  </si>
  <si>
    <t>Séminaire national de l’OMPI consacré à l’Accord sur les ADPIC et à ses incidences pour les entreprises (1996)</t>
  </si>
  <si>
    <t>Table ronde régionale pour l’Asie sur la mise en œuvre de l’Accord sur les ADPIC (1997)</t>
  </si>
  <si>
    <t>Cours régional de formation sur la propriété intellectuelle pour les pays en développement d’Asie et du Pacifique (1996)</t>
  </si>
  <si>
    <t>Séminaire national sur le droit d’auteur et les droits voisins (1996)</t>
  </si>
  <si>
    <t>Séminaire national consacré à l’Accord sur les ADPIC et à la promotion de l’activité inventive et innovatrice (1997)</t>
  </si>
  <si>
    <t>Cours régional de formation sur la propriété intellectuelle pour les pays en développement (1997)</t>
  </si>
  <si>
    <t>Cours régional de formation sur la propriété intellectuelle pour les pays en développement (1998)</t>
  </si>
  <si>
    <t>Séminaire national sur le rôle de la propriété industrielle dans l’amélioration de la compétitivité (1998)</t>
  </si>
  <si>
    <t>Table ronde régionale OMPI-ANASE sur la coopération dans le domaine de la propriété intellectuelle et l’Accord sur les ADPIC (1996)</t>
  </si>
  <si>
    <t>Séminaire sous-régional sur le droit d’auteur et les droits voisins pour les pays du Pacifique Sud (1997)</t>
  </si>
  <si>
    <t>Cours national de formation sur le droit d’auteur et les droits voisins (1998)</t>
  </si>
  <si>
    <t>Séminaire national sur la propriété intellectuelle et l’Accord sur les ADPIC à l’intention des petites et moyennes entreprises (1998)</t>
  </si>
  <si>
    <t>Troisième congrès ibéroaméricain sur le droit d’auteur et les droits voisins (1997)</t>
  </si>
  <si>
    <t>Cours OMPI/SGAE sur le droit d’auteur et les droits voisins pour les pays d’Amérique latine (1997)</t>
  </si>
  <si>
    <t>Colloque régional consacré à l’Accord sur les aspects des droits de propriété intellectuelle qui touchent au commerce (Accord sur les ADPIC) pour les pays d’Amérique latine et des Caraïbes (1996)</t>
  </si>
  <si>
    <t>Séminaire national de l’OMPI sur la propriété intellectuelle à l’intention des diplomates du Venezuela (1998)</t>
  </si>
  <si>
    <t>Conférence régionale arabe de l’OMPI sur la propriété intellectuelle (1998)</t>
  </si>
  <si>
    <t>Séminaire national de l’OMPI consacré à l’Accord sur les ADPIC et à la contrefaçon (1996)</t>
  </si>
  <si>
    <t>Colloque régional OMPI/ISESCO consacré à l’Accord sur les ADPIC (1997)</t>
  </si>
  <si>
    <t>Séminaire régional arabe de l’OMPI sur les marques (1997)</t>
  </si>
  <si>
    <t>Séminaire national de l’OMPI sur la concession de marques et le transfert de techniques (1998)</t>
  </si>
  <si>
    <t>Séminaire national de l’OMPI sur la propriété intellectuelle (1996)</t>
  </si>
  <si>
    <t>Séminaire sous-régional de l’OMPI consacré à l’Accord sur les ADPIC (1997)</t>
  </si>
  <si>
    <t>Séminaire sous-régional de l’OMPI sur la propriété intellectuelle pour les pays du Conseil de coopération du Golfe (CCG) (1996)</t>
  </si>
  <si>
    <t>Séminaire national de l’OMPI consacré à l’Accord sur les ADPIC (1999)</t>
  </si>
  <si>
    <t>Séminaire national de l’OMPI sur la propriété industrielle et l’Accord sur les ADPIC (1997)</t>
  </si>
  <si>
    <t xml:space="preserve">Journées nationales de formation sur la propriété intellectuelle et l’Accord sur les ADPIC (1998) </t>
  </si>
  <si>
    <t>Journées de formation de l’OMPI sur les marques (1997)</t>
  </si>
  <si>
    <t>Journées d’étude nationales de l’OMPI sur les marques (1997)</t>
  </si>
  <si>
    <t>Séminaire régional de l’OMPI sur la propriété industrielle (1997)</t>
  </si>
  <si>
    <t>Colloque de l’OMPI sur le droit d’auteur et les droits voisins (1998)</t>
  </si>
  <si>
    <t>Bourses octroyées</t>
  </si>
  <si>
    <t>Longue durée</t>
  </si>
  <si>
    <t>Courte durée</t>
  </si>
  <si>
    <t>Visites d’étude effectuées</t>
  </si>
  <si>
    <t>Formation pratique dispensée</t>
  </si>
  <si>
    <t xml:space="preserve">Stages à l’OMPI </t>
  </si>
  <si>
    <t>Autres (préciser)</t>
  </si>
  <si>
    <t>Somalie</t>
  </si>
  <si>
    <t>Jamahiriya arabe libyenne</t>
  </si>
  <si>
    <t>Bhoutan</t>
  </si>
  <si>
    <t>Brunéi Darussalam</t>
  </si>
  <si>
    <t>Cambodge</t>
  </si>
  <si>
    <t>Chine</t>
  </si>
  <si>
    <t>République populaire démocratique de Corée</t>
  </si>
  <si>
    <t>Fidji</t>
  </si>
  <si>
    <t>Inde</t>
  </si>
  <si>
    <t>Indonésie</t>
  </si>
  <si>
    <t>Iran (République islamique d’)</t>
  </si>
  <si>
    <t>République démocratique populaire lao</t>
  </si>
  <si>
    <t>Malaisie</t>
  </si>
  <si>
    <t>Mongolie</t>
  </si>
  <si>
    <t>Népal</t>
  </si>
  <si>
    <t>Papouasie-Nouvelle-Guinée</t>
  </si>
  <si>
    <t>République de Corée</t>
  </si>
  <si>
    <t>Singapour</t>
  </si>
  <si>
    <t>Thaïlande</t>
  </si>
  <si>
    <t>Argentine</t>
  </si>
  <si>
    <t>Barbade</t>
  </si>
  <si>
    <t>Bélize</t>
  </si>
  <si>
    <t>Bolivie</t>
  </si>
  <si>
    <t>Brésil</t>
  </si>
  <si>
    <t>Chili</t>
  </si>
  <si>
    <t>Colombie</t>
  </si>
  <si>
    <t>République dominicaine</t>
  </si>
  <si>
    <t>Équateur</t>
  </si>
  <si>
    <t>Grenade</t>
  </si>
  <si>
    <t>Haïti</t>
  </si>
  <si>
    <t>Jamaïque</t>
  </si>
  <si>
    <t>Mexique</t>
  </si>
  <si>
    <t>Pérou</t>
  </si>
  <si>
    <t>Sainte-Lucie</t>
  </si>
  <si>
    <t>Trinité-et-Tobago</t>
  </si>
  <si>
    <t>Medellín</t>
  </si>
  <si>
    <t>San José</t>
  </si>
  <si>
    <t xml:space="preserve">Workshop on Intellectual Property for the University of the West Indies </t>
  </si>
  <si>
    <t>Asunción</t>
  </si>
  <si>
    <t>Cartagena de Indias Colombia</t>
  </si>
  <si>
    <t>Bangladesh</t>
  </si>
  <si>
    <t>Beijing</t>
  </si>
  <si>
    <t>Shanghai</t>
  </si>
  <si>
    <t>Suva</t>
  </si>
  <si>
    <t>Bangalore</t>
  </si>
  <si>
    <t xml:space="preserve"> </t>
  </si>
  <si>
    <t>New Delhi</t>
  </si>
  <si>
    <t>Jakarta</t>
  </si>
  <si>
    <t>Luang Prabang</t>
  </si>
  <si>
    <t>Vientiane</t>
  </si>
  <si>
    <t>Maldives</t>
  </si>
  <si>
    <t>Shah Alam</t>
  </si>
  <si>
    <t>Kuala Lumpur</t>
  </si>
  <si>
    <t>Myanmar</t>
  </si>
  <si>
    <t>Pakistan</t>
  </si>
  <si>
    <t>Karachi</t>
  </si>
  <si>
    <t>Lahore</t>
  </si>
  <si>
    <t>Islamabad</t>
  </si>
  <si>
    <t>Port Moresby</t>
  </si>
  <si>
    <t>Philippines</t>
  </si>
  <si>
    <t>Quezon City</t>
  </si>
  <si>
    <t>Daeduk</t>
  </si>
  <si>
    <t>Samoa</t>
  </si>
  <si>
    <t>Apia</t>
  </si>
  <si>
    <t>Sri Lanka</t>
  </si>
  <si>
    <t>Negombo</t>
  </si>
  <si>
    <t>Colombo</t>
  </si>
  <si>
    <t>Bangkok</t>
  </si>
  <si>
    <t>Tonga</t>
  </si>
  <si>
    <t>Nuku’alofa</t>
  </si>
  <si>
    <t>Viet Nam</t>
  </si>
  <si>
    <t>Hanoi</t>
  </si>
  <si>
    <t>Phnom Penh</t>
  </si>
  <si>
    <t>Tokyo</t>
  </si>
  <si>
    <t>Afghanistan</t>
  </si>
  <si>
    <t>Hyderabad</t>
  </si>
  <si>
    <t>Pune</t>
  </si>
  <si>
    <t>Nauru</t>
  </si>
  <si>
    <t>Tuvalu</t>
  </si>
  <si>
    <t>Vanuatu</t>
  </si>
  <si>
    <t>Buenos Aires</t>
  </si>
  <si>
    <t>Bahamas</t>
  </si>
  <si>
    <t>La Paz</t>
  </si>
  <si>
    <t>Santa Cruz</t>
  </si>
  <si>
    <t>Rio</t>
  </si>
  <si>
    <t>Belo Horizonte</t>
  </si>
  <si>
    <t>Vale dos Sinos</t>
  </si>
  <si>
    <t>Rio de Janeiro</t>
  </si>
  <si>
    <t>Santiago</t>
  </si>
  <si>
    <t>Cartagena de Indias</t>
  </si>
  <si>
    <t>Paipa</t>
  </si>
  <si>
    <t>Costa Rica</t>
  </si>
  <si>
    <t>Cuba</t>
  </si>
  <si>
    <t>Quito</t>
  </si>
  <si>
    <t>Guayaquil</t>
  </si>
  <si>
    <t>El Salvador</t>
  </si>
  <si>
    <t>San Salvador</t>
  </si>
  <si>
    <t>Guatemala</t>
  </si>
  <si>
    <t>Antigua</t>
  </si>
  <si>
    <t>Guyana</t>
  </si>
  <si>
    <t>Honduras</t>
  </si>
  <si>
    <t>Tegucigalpa &amp; San Pedro Sula</t>
  </si>
  <si>
    <t>Kingston</t>
  </si>
  <si>
    <t>Colima</t>
  </si>
  <si>
    <t>Nicaragua</t>
  </si>
  <si>
    <t>Managua</t>
  </si>
  <si>
    <t>Paraguay</t>
  </si>
  <si>
    <t>Lima</t>
  </si>
  <si>
    <t>Castries</t>
  </si>
  <si>
    <t>Suriname</t>
  </si>
  <si>
    <t>Uruguay</t>
  </si>
  <si>
    <t>Montevideo</t>
  </si>
  <si>
    <t>Punta del Este</t>
  </si>
  <si>
    <t>Venezuela</t>
  </si>
  <si>
    <t>Caracas</t>
  </si>
  <si>
    <t>Córdoba</t>
  </si>
  <si>
    <t>Angola</t>
  </si>
  <si>
    <t>Luanda</t>
  </si>
  <si>
    <t>Cotonou</t>
  </si>
  <si>
    <t>Botswana</t>
  </si>
  <si>
    <t>Gaborone</t>
  </si>
  <si>
    <t>Burkina Faso</t>
  </si>
  <si>
    <t>Burundi</t>
  </si>
  <si>
    <t>Yaoundé</t>
  </si>
  <si>
    <t>Douala</t>
  </si>
  <si>
    <t>Praia</t>
  </si>
  <si>
    <t>Bangui</t>
  </si>
  <si>
    <t>Congo</t>
  </si>
  <si>
    <t>Côte d’Ivoire</t>
  </si>
  <si>
    <t>Abidjan</t>
  </si>
  <si>
    <t>Gabon</t>
  </si>
  <si>
    <t>Libreville</t>
  </si>
  <si>
    <t>Ghana</t>
  </si>
  <si>
    <t>Conakry</t>
  </si>
  <si>
    <t>Kenya</t>
  </si>
  <si>
    <t>Nairobi</t>
  </si>
  <si>
    <t>Lesotho</t>
  </si>
  <si>
    <t>Maseru</t>
  </si>
  <si>
    <t>Madagascar</t>
  </si>
  <si>
    <t>Toamasina</t>
  </si>
  <si>
    <t>Malawi</t>
  </si>
  <si>
    <t>Lilongwe</t>
  </si>
  <si>
    <t>Blantyre</t>
  </si>
  <si>
    <t>Mali</t>
  </si>
  <si>
    <t>Bamako</t>
  </si>
  <si>
    <t>Mozambique</t>
  </si>
  <si>
    <t>Maputo</t>
  </si>
  <si>
    <t>Niger</t>
  </si>
  <si>
    <t>Zinder</t>
  </si>
  <si>
    <t>Niamey</t>
  </si>
  <si>
    <t>Rwanda</t>
  </si>
  <si>
    <t>Seychelles</t>
  </si>
  <si>
    <t>Mahé</t>
  </si>
  <si>
    <t>Sierra Leone</t>
  </si>
  <si>
    <t>Pretoria</t>
  </si>
  <si>
    <t>Swaziland</t>
  </si>
  <si>
    <t>Togo</t>
  </si>
  <si>
    <t>Lomé</t>
  </si>
  <si>
    <t>Lusaka</t>
  </si>
  <si>
    <t>Zimbabwe</t>
  </si>
  <si>
    <t>Harare</t>
  </si>
  <si>
    <t>Victoria Falls</t>
  </si>
  <si>
    <t>Ouagadougou</t>
  </si>
  <si>
    <t>Antananarivo</t>
  </si>
  <si>
    <t>Manama</t>
  </si>
  <si>
    <t>Djibouti</t>
  </si>
  <si>
    <t>Amman</t>
  </si>
  <si>
    <t>Tripoli</t>
  </si>
  <si>
    <t>Casablanca</t>
  </si>
  <si>
    <t>Rabat</t>
  </si>
  <si>
    <t>Doha</t>
  </si>
  <si>
    <t>Khartoum</t>
  </si>
  <si>
    <t>Tunis</t>
  </si>
  <si>
    <t>Sfax</t>
  </si>
  <si>
    <t>Sousse</t>
  </si>
  <si>
    <t>Oman</t>
  </si>
  <si>
    <t>Qatar</t>
  </si>
  <si>
    <t>WIPO/GIIL Diploma Program (1998)</t>
  </si>
  <si>
    <t>Kiribati</t>
  </si>
  <si>
    <t>X</t>
  </si>
  <si>
    <t>X (1997)</t>
  </si>
  <si>
    <t>X (1996/1998)</t>
  </si>
  <si>
    <t>X (1998)</t>
  </si>
  <si>
    <t xml:space="preserve">X (1996) </t>
  </si>
  <si>
    <t>X (1996)</t>
  </si>
  <si>
    <t>ARIPO</t>
  </si>
  <si>
    <t>OAPI</t>
  </si>
  <si>
    <t>SADC</t>
  </si>
  <si>
    <t>X (1996/1997/1998)</t>
  </si>
  <si>
    <t>X (1996/1997)</t>
  </si>
  <si>
    <t>X (1997/1998)</t>
  </si>
  <si>
    <t xml:space="preserve">X </t>
  </si>
  <si>
    <t>X (1997/1999)</t>
  </si>
  <si>
    <t>X (1997/ 1998)</t>
  </si>
  <si>
    <t>Panama</t>
  </si>
  <si>
    <t>Nazareth &amp; Bahr Dar</t>
  </si>
  <si>
    <t>Nom du pays</t>
  </si>
  <si>
    <t>Réunions organisées</t>
  </si>
  <si>
    <t>Nom de la réunion</t>
  </si>
  <si>
    <t>Lieu</t>
  </si>
  <si>
    <t>Nombre de pays participants</t>
  </si>
  <si>
    <t>Nombre de participants</t>
  </si>
  <si>
    <t>Locaux</t>
  </si>
  <si>
    <t>Participation aux réunions</t>
  </si>
  <si>
    <t>Interrégionales</t>
  </si>
  <si>
    <t>Régionales</t>
  </si>
  <si>
    <t>Sous-régionales</t>
  </si>
  <si>
    <t>SOUS-TOTAL</t>
  </si>
  <si>
    <t>Bénin</t>
  </si>
  <si>
    <t>Table ronde nationale de l’OMPI sur la propriété industrielle (1996)</t>
  </si>
  <si>
    <t>Séminaire national de l’OMPI sur le droit d’auteur et les droits voisins (1997)</t>
  </si>
  <si>
    <t>Cours régional africain d’introduction générale à la propriété industrielle pour les pays francophones d’Afrique (1996)</t>
  </si>
  <si>
    <t>Séminaire national de l’OMPI consacré à l’Accord sur les ADPIC et à d’autres questions de propriété industrielle (1999)</t>
  </si>
  <si>
    <t>Cameroun</t>
  </si>
  <si>
    <t>Séminaire régional de l’OMPI sur la protection et l’utilisation des indications géographiques dans le commerce (1996)</t>
  </si>
  <si>
    <t>Séminaire national sur la propriété industrielle (1998)</t>
  </si>
  <si>
    <t>Cap-Vert</t>
  </si>
  <si>
    <t>République centrafricaine</t>
  </si>
  <si>
    <t>Tchad</t>
  </si>
  <si>
    <t>Comores</t>
  </si>
  <si>
    <t>République démocratique du Congo</t>
  </si>
  <si>
    <t>Guinée équatoriale</t>
  </si>
  <si>
    <t>Érythrée</t>
  </si>
  <si>
    <t>Éthiopie</t>
  </si>
  <si>
    <t>Gambie</t>
  </si>
  <si>
    <t>Guinée</t>
  </si>
  <si>
    <t>Guinée-Bissau</t>
  </si>
  <si>
    <t>Libéria</t>
  </si>
  <si>
    <t>Mauritanie</t>
  </si>
  <si>
    <t>Maurice</t>
  </si>
  <si>
    <t>Namibie</t>
  </si>
  <si>
    <t>Nigéria</t>
  </si>
  <si>
    <t>Sao Tomé-et-Principe</t>
  </si>
  <si>
    <t>Sénégal</t>
  </si>
  <si>
    <t>Afrique du Sud</t>
  </si>
  <si>
    <t>Ouganda</t>
  </si>
  <si>
    <t>République-Unie de Tanzanie</t>
  </si>
  <si>
    <t>Zambie</t>
  </si>
  <si>
    <t>Table ronde sur la propriété industrielle (1997)</t>
  </si>
  <si>
    <t>Séminaire national de l’OMPI sur la propriété industrielle (1997)</t>
  </si>
  <si>
    <t>Séminaire national de l’OMPI sur la propriété industrielle (1998)</t>
  </si>
  <si>
    <t>Colloque OMPI-OMC sur la mise en œuvre de l’Accord sur les ADPIC (1999)</t>
  </si>
  <si>
    <t>Séminaire national de l’OMPI sur le droit d’auteur et les droits voisins (1996)</t>
  </si>
  <si>
    <t>Séminaire national sur la propriété industrielle (1999)</t>
  </si>
  <si>
    <t>Séminaire national sur le droit d’auteur (1999)</t>
  </si>
  <si>
    <t>Journées d’étude nationales sur les brevets (1997)</t>
  </si>
  <si>
    <t>Journées d'étude techniques sous-régionales de l’OMPI sur la gestion collective des droits des artistes interprètes ou exécutants (1998)</t>
  </si>
  <si>
    <t>Séminaire national itinérant de l’OMPI sur la propriété industrielle (1998)</t>
  </si>
  <si>
    <t>Journées d’étude nationales de l’OMPI sur la promotion de la propriété industrielle pour les chefs des structures nationales de liaison des pays membres de l’OAPI (1997)</t>
  </si>
  <si>
    <t xml:space="preserve">Séminaire national de l’OMPI sur la mise en œuvre de l’Accord sur les ADPIC (1999) </t>
  </si>
  <si>
    <t>Cours régional d’introduction générale à la propriété industrielle de l’OMPI (1997)</t>
  </si>
  <si>
    <t>Séminaire national de l’OMPI sur la propriété industrielle (1999)</t>
  </si>
  <si>
    <t>Cours africain d’introduction à la propriété industrielle de l’OMPI pour les pays africains anglophones (1996)</t>
  </si>
  <si>
    <t>Séminaire national de l’OMPI sur la propriété industrielle (1996)</t>
  </si>
  <si>
    <t>Séminaire national sur le droit d’auteur et les droits voisins (1997)</t>
  </si>
  <si>
    <t>Colloque sur la protection des droits des artistes interprètes ou exécutants dans les pays africains anglophones (1998)</t>
  </si>
  <si>
    <t>Séminaire national de l’OMPI sur le cadre juridique et institutionnel de la propriété industrielle  (1996)</t>
  </si>
  <si>
    <t>Séminaire sous-régional de l’OMPI sur la protection et l’utilisation des marques et des indications géographiques dans le commerce (1997)</t>
  </si>
  <si>
    <t>Colloque sous-régional de l’OMPI sur le rôle des bureaux du droit d’auteur dans la mise en œuvre de l’Accord sur les ADPIC (1998)</t>
  </si>
  <si>
    <t>Séminaire national de l’OMPI sur la promotion de l’activité inventive</t>
  </si>
  <si>
    <t>Séminaire régional de l’OMPI sur la concession de licences comme voie d’acquisition de techniques (1996)</t>
  </si>
  <si>
    <t>Séminaire régional sur l’assistance aux inventeurs africains (1998)</t>
  </si>
  <si>
    <t>Colloque régional de l’OMPI sur l’enseignement du droit de la propriété intellectuelle (1998)</t>
  </si>
  <si>
    <t>Séminaire régional de l’OMPI sur les droits des artistes interprètes ou exécutants dans les pays africains francophones (1997)</t>
  </si>
  <si>
    <t>Réunion régionale de l’OMPI sur l’enseignement de la propriété intellectuelle dans les universités et les écoles secondaires (1999)</t>
  </si>
  <si>
    <t>Journées d’étude techniques de l’OMPI sur la gestion collective des droits des artistes dans la Communauté pour le développement de l’Afrique australe (SADC) (1998)</t>
  </si>
  <si>
    <t>Séminaire national de l’OMPI sur le droit d’auteur et les droits voisins (1998)</t>
  </si>
  <si>
    <t>Cours d’introduction consacré à l’Accord sur les ADPIC et à d’autres aspects de la propriété intellectuelle (1998)</t>
  </si>
  <si>
    <t>Colloque sous-régional de l’OMPI sur la mise en œuvre de l’Accord sur les ADPIC d’ici à l’an 2000 (1999)</t>
  </si>
  <si>
    <t>Étrangers</t>
  </si>
  <si>
    <t>Algérie</t>
  </si>
  <si>
    <t>Bahreïn</t>
  </si>
  <si>
    <t>Égypte</t>
  </si>
  <si>
    <t>Jordanie</t>
  </si>
  <si>
    <t>Koweït</t>
  </si>
  <si>
    <t>Liban</t>
  </si>
  <si>
    <t>Maroc</t>
  </si>
  <si>
    <t>Arabie saoudite</t>
  </si>
  <si>
    <t>Soudan</t>
  </si>
  <si>
    <t>République arabe syrienne</t>
  </si>
  <si>
    <t>Tunisie</t>
  </si>
  <si>
    <t>Émirats arabes unis</t>
  </si>
  <si>
    <t>Yémen</t>
  </si>
  <si>
    <t>Alger</t>
  </si>
  <si>
    <t>Le Caire</t>
  </si>
  <si>
    <t>Beyrouth</t>
  </si>
  <si>
    <t xml:space="preserve">Séminaire national de l’OMPI sur la propriété intellectuelle et l’Accord sur les ADPIC (1998) </t>
  </si>
  <si>
    <t>Séminaire national de l’OMPI consacré à l’Accord sur les ADPIC (1997)</t>
  </si>
  <si>
    <t>Séminaire national de l’OMPI consacré à l’Accord sur les ADPIC (arbitrage) (1997)</t>
  </si>
  <si>
    <t>Séminaire sous-régional de l’OMPI consacré à l’Accord sur les ADPIC pour les pays du Conseil de coopération du Golfe (CCG) (1998)</t>
  </si>
  <si>
    <t>Séminaire national de l’OMPI sur la propriété intellectuelle (1998)</t>
  </si>
  <si>
    <t>Colloque de l’OMPI sur la propriété intellectuelle pour les pays arabes (1996)</t>
  </si>
  <si>
    <t>Séminaire national de l’OMPI sur les marques (1996)</t>
  </si>
  <si>
    <t>Séminaire sur le droit d’auteur dans les pays arabes (1998)</t>
  </si>
  <si>
    <t>Journées d’étude régionales de l’OMPI sur les techniques de l’information et les droits de propriété intellectuelle pour les pays arabes (1998)</t>
  </si>
  <si>
    <t>Grande réunion spéciale consacrée à l’Accord sur les ADPIC pour les pays arabes (1997)</t>
  </si>
  <si>
    <t>Séminaire national de l’OMPI sur la propriété intellectuelle (1997)</t>
  </si>
  <si>
    <t>Antigua-et-Barbuda</t>
  </si>
  <si>
    <t>Dominique</t>
  </si>
  <si>
    <t>Saint-Kitts-et-Névis</t>
  </si>
  <si>
    <t>Saint-Vincent-et-les Grenadines</t>
  </si>
  <si>
    <t>SOUS-TOTAUX</t>
  </si>
  <si>
    <t>Micronésie (États fédérés de)</t>
  </si>
  <si>
    <t>Japon</t>
  </si>
  <si>
    <t>Îles Salomon</t>
  </si>
  <si>
    <t>Réunion d’experts gouvernementaux en propriété intellectuelle des pays du MERCOSUR (1996)</t>
  </si>
  <si>
    <t>Journée nationale sur la propriété industrielle (1997)</t>
  </si>
  <si>
    <t>Réunion OMPI/MERCOSUR d’experts en droit d’auteur et droits voisins (1997)</t>
  </si>
  <si>
    <t>Réunion des directeurs des offices de propriété industrielle d’Amérique latine (1998)</t>
  </si>
  <si>
    <t>Troisième réunion de l’OMPI pour les chefs des offices de propriété intellectuelle des pays des Caraïbes (1998)</t>
  </si>
  <si>
    <t>Séminaire national consacré à l’Accord sur les aspects des droits de propriété intellectuelle qui touchent au commerce  (1996)</t>
  </si>
  <si>
    <t>Séminaire national de l’OMPI sur la gestion collective du droit d’auteur (1997)</t>
  </si>
  <si>
    <t xml:space="preserve">Réunion d’experts gouvernementaux du MERCOSUR sur les circuits intégrés (1997) </t>
  </si>
  <si>
    <t>Séminaire national sur la propriété intellectuelle pour les universités (1998)</t>
  </si>
  <si>
    <t>Séminaire sur les aspects internationaux de la protection de la propriété intellectuelle (1998)</t>
  </si>
  <si>
    <t>Séminaire de l’OMPI sur la propriété intellectuelle (1998)</t>
  </si>
  <si>
    <t>Séminaire sur la propriété intellectuelle pour l'Universidad do Vale dos Sinos (UNISINOS) (1998)</t>
  </si>
  <si>
    <t>Séminaire régional sur la protection juridique des circuits intégrés pour les pays du MERCOSUR (1998)</t>
  </si>
  <si>
    <t>Séminaire OMPI/ASIPI sur le rôle de l’agent de propriété industrielle en Amérique latine et dans les Caraïbes (1997)</t>
  </si>
  <si>
    <t>Séminaire national de l’OMPI sur la protection du droit d’auteur dans les milieux universitaires (1996)</t>
  </si>
  <si>
    <t>Colloque régional de l’OMPI pour les pays d’Amérique latine et des Caraïbes sur l’importance économique de la propriété intellectuelle et le respect des droits dans l’Accord sur les ADPIC (1997)</t>
  </si>
  <si>
    <t>Séminaire régional de l’OMPI sur le droit d’auteur et les droits voisins à l’intention des journalistes des pays d’Amérique latine (1997)</t>
  </si>
  <si>
    <t>Deuxième séminaire régional de l’OMPI sur la reprographie à l’intention des pays d’Amérique latine et des Caraïbes (1997)</t>
  </si>
  <si>
    <t>Séminaire national de l’OMPI sur le droit d’auteur et les droits voisins à l’intention des éditeurs de musique (1997)</t>
  </si>
  <si>
    <t>Journées d’étude sur la protection juridique des dessins et modèles industriels et des circuits intégrés pour les pays andins (1997)</t>
  </si>
  <si>
    <t>Séminaire national de l’OMPI sur la promotion de l’utilisation de la propriété intellectuelle dans les universités (1998)</t>
  </si>
  <si>
    <t>Séminaire national sur la propriété intellectuelle (1996)</t>
  </si>
  <si>
    <t>Séminaire national sur la propriété industrielle (1997)</t>
  </si>
  <si>
    <t xml:space="preserve">Séminaire national consacré à l’Accord sur les ADPIC (1996) </t>
  </si>
  <si>
    <t xml:space="preserve">Séminaire régional de l’OMPI pour l’Amérique latine sur la protection des marques sur les marchés internationaux (1996) </t>
  </si>
  <si>
    <t>Séminaire national sur l’importance de la propriété intellectuelle pour le développement commercial et l’innovation technique (1998)</t>
  </si>
  <si>
    <t>Séminaire national de l’OMPI sur la Convention de Paris et l’Accord sur les ADPIC (1997)</t>
  </si>
  <si>
    <t xml:space="preserve">Séminaire national de l’OMPI sur le droit d’auteur et les droits voisins à l’intention des diplomates de l’Équateur (199?) </t>
  </si>
  <si>
    <t>Séminaire national de l’OMPI sur la Convention de Paris et l’Accord sur les ADPIC (1998)</t>
  </si>
  <si>
    <t>Séminaire régional OMPI/ASIPI sur les enjeux de la propriété intellectuelle (1998)</t>
  </si>
  <si>
    <t>Séminaire national sur la Convention de Paris pour la protection de la propriété industrielle et l’Accord sur les aspects des droits de propriété intellectuelle qui touchent au commerce (ADPIC) (1998)</t>
  </si>
  <si>
    <t>Séminaire régional sur le nouveau cadre juridique de la propriété industrielle (1998)</t>
  </si>
  <si>
    <t>Séminaire sur la protection juridique des inventions et des dessins et modèles industriels pour les pays de l’isthme centraméricain (1997)</t>
  </si>
  <si>
    <t xml:space="preserve">Séminaire régional OMPI/SIECA sur la gestion collective du droit d’auteur et des droits voisins pour l’isthme centraméricain (1998) </t>
  </si>
  <si>
    <t>Journées d’étude de l’OMPI sur la coordination des systèmes informatiques pour les pays de l’isthme centraméricain (1996)</t>
  </si>
  <si>
    <t>Deux séminaires nationaux de l’OMPI consacrés à l’Accord sur les ADPIC (1996)</t>
  </si>
  <si>
    <t>Journées d’étude nationales sur la formation des professeurs en matière de propriété intellectuelle (1997)</t>
  </si>
  <si>
    <t>Journées d’étude nationales sur la rédaction des demandes de brevet dans le domaine de la biotechnologie (1997)</t>
  </si>
  <si>
    <t>Journées d’étude nationales sur la propriété industrielle et la protection de la biotechnologie (1997)</t>
  </si>
  <si>
    <t>Journées régionales de formation sur les procédures simplifiées en matière de brevets (1998)</t>
  </si>
  <si>
    <t>Séminaire national sur la protection internationale et le respect des droits en matière d’indications géographiques (1998)</t>
  </si>
  <si>
    <t>Séminaire national sur la propriété industrielle à l’intention des enseignants et des milieux universitaires (1998)</t>
  </si>
  <si>
    <t>Séminaire consacré à l’Accord sur les ADPIC et à la Convention de Paris (1997)</t>
  </si>
  <si>
    <t>Séminaire consacré à l’Accord sur les ADPIC (1996)</t>
  </si>
  <si>
    <t xml:space="preserve">Séminaire régional sur la protection juridique des dessins et modèles industriels pour les pays du MERCOSUR (1997) </t>
  </si>
  <si>
    <t>Réunion d’experts gouvernementaux du MERCOSUR sur les dessins et modèles industriels (1998)</t>
  </si>
  <si>
    <t>Premier congrès latinoaméricain sur la protection de la propriété industrielle (1996)</t>
  </si>
  <si>
    <t>Cours national d’introduction à la propriété industrielle (1996)</t>
  </si>
  <si>
    <t>Journées d’étude nationales sur la protection juridique des indications géographiques (1997)</t>
  </si>
  <si>
    <t>Séminaire sur l’évaluation de la propriété intellectuelle (1998)</t>
  </si>
  <si>
    <t>Journées d’étude sur l’enregistrabilité des marques (1998)</t>
  </si>
  <si>
    <t>Première réunion de l’OMPI à l’intention des chefs des offices de propriété industrielle des pays des Caraïbes (1996)</t>
  </si>
  <si>
    <t>Dacca</t>
  </si>
  <si>
    <t>Thimbu</t>
  </si>
  <si>
    <t>Mumbay</t>
  </si>
  <si>
    <t>Téhéran</t>
  </si>
  <si>
    <t>Oulan Bator</t>
  </si>
  <si>
    <t>Rangoon</t>
  </si>
  <si>
    <t>Katmandou</t>
  </si>
  <si>
    <t>Manille</t>
  </si>
  <si>
    <t>Séoul</t>
  </si>
  <si>
    <t>Chiang Maï</t>
  </si>
  <si>
    <t>Ho Chi Minh-Ville</t>
  </si>
  <si>
    <t>Séminaire national sur les incidences de l’Accord sur les aspects des droits de propriété intellectuelle qui touchent au commerce (Accord sur les ADPIC) (1997)</t>
  </si>
  <si>
    <t>Séminaire régional de l’OMPI pour l’Asie sur les incidences de la propriété intellectuelle et de l’Accord sur les ADPIC pour les pays les moins avancés (1998)</t>
  </si>
  <si>
    <t>Séminaire national sur les marques (1996)</t>
  </si>
  <si>
    <t>Consultations régionales sur un protocole relatif aux interprétations et exécutions audiovisuelles (1998)</t>
  </si>
  <si>
    <t>Séminaire national sur la législation relative aux marques (1998)</t>
  </si>
  <si>
    <t>Cinquième réunion de haut niveau de fonctionnaires nationaux des pays du Pacifique Sud pour l’étude de la coopération dans le domaine de la propriété intellectuelle (1997)</t>
  </si>
  <si>
    <t>Séminaire national sur la protection de la propriété intellectuelle pour le développement (1999)</t>
  </si>
  <si>
    <t>Séminaire national itinérant sur le rôle des marques dans la commercialisation des produits et des services et l’Accord sur les ADPIC (1996)</t>
  </si>
  <si>
    <t>Séminaire national sur la protection de la propriété industrielle et l’Accord sur les ADPIC (1996)</t>
  </si>
  <si>
    <t>Séminaire national sur la gestion et l’utilisation des droits de propriété intellectuelle pour l’industrie et le commerce (1998)</t>
  </si>
  <si>
    <t>Séminaire national sur l’importance et la gestion des droits de propriété intellectuelle pour les pays en développement (1998)</t>
  </si>
  <si>
    <t>Colloque régional sur l’élaboration des politiques de propriété intellectuelle (1998)</t>
  </si>
  <si>
    <t>Séminaire national consacré aux incidences de l’Accord sur les ADPIC (1996)</t>
  </si>
  <si>
    <t>Séminaire national sur la modernisation du système de propriété industrielle (1998)</t>
  </si>
  <si>
    <t>Colloque régional de l’OMPI pour l’Asie consacré à l’Accord sur les ADPIC (1997)</t>
  </si>
  <si>
    <t>Table ronde régionale de l’OMPI pour l’Asie sur la gestion collective du droit d’auteur et des droits voisins (1998)</t>
  </si>
  <si>
    <t>Séminaire national de l’OMPI sur la formation en matière de propriété industrielle (1996)</t>
  </si>
  <si>
    <t>Séminaire national de l’OMPI sur la propriété intellectuelle</t>
  </si>
  <si>
    <t>Séminaire national sur la propriété intellectuelle et l’Accord sur les ADPIC (1997)</t>
  </si>
  <si>
    <t>Séminaire national de l’OMPI consacré aux incidences de l’Accord sur les ADPIC (1996)</t>
  </si>
  <si>
    <t>Journées d’étude nationales sur l’enseignement du droit de la propriété intellectuelle (1996)</t>
  </si>
  <si>
    <t>Séminaire national de l’OMPI sur les marques (1997)</t>
  </si>
  <si>
    <t>Colloque régional consacré au droit d’auteur et à l’Accord sur les ADPIC (1998)</t>
  </si>
  <si>
    <t>Séminaire national sur la propriété intellectuelle et l’Accord sur les ADPIC (1998)</t>
  </si>
  <si>
    <t>Séminaire national de l’OMPI pour l’Asie sur certaines questions relatives à la mise en œuvre de l’Accord sur les ADPIC (1997)</t>
  </si>
  <si>
    <t>Séminaire régional OMPI-ANASE sur la gestion de l’information en matière de propriété industrielle (1996)</t>
  </si>
  <si>
    <t>Colloque régional de l’OMPI pour l’Afrique (“grand colloque spécial”) sur les incidences de l’Accord sur les ADPIC (1996)</t>
  </si>
  <si>
    <t>Séminaire régional de l’OMPI sur le droit d’auteur et les droits voisins pour les pays de langue officielle portugaise (1996)</t>
  </si>
  <si>
    <t>Colloque régional africain consacré à l’Accord sur les ADPIC (1997)</t>
  </si>
  <si>
    <t>Journées d'étude sous-régionales de l’OMPI sur le rôle de l'invention et de l’innovation dans le développement économique</t>
  </si>
  <si>
    <t>Séminaire régional de l’OMPI sur l’automatisation du classement en matière de propriété industrielle et l’harmonisation des protocoles de l’ARIPO avec l’Accord sur les ADPIC (1997)</t>
  </si>
  <si>
    <t>Séminaire régional de l’OMPI à l’intention des experts en droit d’auteur et droits voisins de la SADC (1996)</t>
  </si>
  <si>
    <t>Réunion OMPI/ISESCO de sensibilisation à l’importance du droit d’auteur et des droits voisins dans les États membres de l'ISESCO (1996)</t>
  </si>
  <si>
    <t>Séminaire national de l’OMPI sur la gestion collective des droits (1998)</t>
  </si>
  <si>
    <t>Ndjamena</t>
  </si>
  <si>
    <t>Séminaire national de l’OMPI sur l’automatisation du classement en matière de propriété industrielle et l’harmonisation des protocoles de l’ARIPO avec l’Accord sur les ADPIC (1997)</t>
  </si>
  <si>
    <t>Séminaire régional afro-arabe sur l’enseignement du droit de la propriété intellectuelle (1996)</t>
  </si>
  <si>
    <t>Séminaire national de l’OMPI sur l’utilisation efficace de l’innovation et des inventions (1997)</t>
  </si>
  <si>
    <t>Séminaire de l’OMPI sur les licences de propriété intellectuelle et le règlement des litiges (1998)</t>
  </si>
  <si>
    <t>Réunion régionale arabe de consultation de l’OMPI sur la mise en œuvre de l’Accord sur les ADPIC (1998)</t>
  </si>
  <si>
    <t>Abou Dhabi</t>
  </si>
  <si>
    <t>Dubaï</t>
  </si>
  <si>
    <t>Mascate</t>
  </si>
  <si>
    <t>Addis-Abeba</t>
  </si>
  <si>
    <t>Cours régional d'introduction générale à la propriété industrielle (1998)</t>
  </si>
  <si>
    <t>Dakar</t>
  </si>
  <si>
    <t>Cours africain d’introduction à la propriété industrielle de l’OMPI pour les pays africains anglophones (1997)</t>
  </si>
  <si>
    <t>Mbabane</t>
  </si>
  <si>
    <t>14+ARIPO</t>
  </si>
  <si>
    <t>17+OUA</t>
  </si>
  <si>
    <t>Séminaire régional de l'OMPI pour l'Asie sur les traités Internet de l'OMPI (1998)</t>
  </si>
  <si>
    <t>X (1996/1997/1998/1999)</t>
  </si>
  <si>
    <t>Séminaire régional sur la reprographie à l'intention des pays d'Amérique latine (1999)</t>
  </si>
  <si>
    <t>Bridgetown</t>
  </si>
  <si>
    <t>Séminaire sur la création de capacités nationales (1998)</t>
  </si>
  <si>
    <t>Journées d'étude sur la propriété intellectuelle à l'intention des diplomates (1996)</t>
  </si>
  <si>
    <t>Brasilia</t>
  </si>
  <si>
    <t>Séminaire national sur le cadre juridique international de la protection de la propriété industrielle, sur la Convention de Paris et sur l’Accord sur les ADPIC (1996)</t>
  </si>
  <si>
    <t>Réunion des directeurs des offices du droit d’auteur des pays d’Amérique latine (1999)</t>
  </si>
  <si>
    <t>Réunion des directeurs des offices du droit d’auteur des pays ibéro-américains (1999)</t>
  </si>
  <si>
    <t>Séminaire national sur la protection juridique des indications géographiques (1997)</t>
  </si>
  <si>
    <t>Séminaire national sur la propriété intellectuelle au seuil de l’an 2000 (1998)</t>
  </si>
  <si>
    <t>Séminaire national sur le nouveau système de propriété industrielle à Trinité-et-Tobago (1996)</t>
  </si>
  <si>
    <t>Port of Spain</t>
  </si>
  <si>
    <t>Colombie (suite)</t>
  </si>
  <si>
    <t>Journées d’étude nationales de l’OMPI pour les conseils en brevets (1997)</t>
  </si>
  <si>
    <t>Journées d’étude régionales de l’OMPI pour l’Asie sur la propriété industrielle aux fins de l'infrastructure législative (1997)</t>
  </si>
  <si>
    <t>Atelier sur la propriété intellectuelle à l'intention de l'Université Indes occidentales (1998)</t>
  </si>
  <si>
    <t>Cours national de l’OMPI sur le droit d’auteur et les droits voisins (1996)</t>
  </si>
  <si>
    <t>Journées d'étude sur la propriété intellectuelle à l'intention de l'Université des Indes occidentales (1998)</t>
  </si>
  <si>
    <t>Santa Fe de Bogotá
Manizales
Medellín
Barranquilla</t>
  </si>
  <si>
    <t>Inde (suite)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</si>
</sst>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7">
    <font>
      <sz val="10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/>
    </xf>
    <xf numFmtId="46" fontId="1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 shrinkToFit="1"/>
    </xf>
    <xf numFmtId="0" fontId="1" fillId="0" borderId="2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workbookViewId="0" topLeftCell="A2">
      <selection activeCell="J82" sqref="J82"/>
    </sheetView>
  </sheetViews>
  <sheetFormatPr defaultColWidth="9.140625" defaultRowHeight="12.75"/>
  <cols>
    <col min="1" max="1" width="12.28125" style="1" customWidth="1"/>
    <col min="2" max="2" width="48.7109375" style="1" customWidth="1"/>
    <col min="3" max="3" width="15.7109375" style="1" customWidth="1"/>
    <col min="4" max="4" width="12.00390625" style="1" customWidth="1"/>
    <col min="5" max="5" width="7.8515625" style="1" customWidth="1"/>
    <col min="6" max="6" width="7.28125" style="1" customWidth="1"/>
    <col min="7" max="7" width="2.57421875" style="1" customWidth="1"/>
    <col min="8" max="8" width="12.140625" style="1" customWidth="1"/>
    <col min="9" max="9" width="9.57421875" style="1" customWidth="1"/>
    <col min="10" max="10" width="11.421875" style="1" customWidth="1"/>
    <col min="11" max="16384" width="9.140625" style="1" customWidth="1"/>
  </cols>
  <sheetData>
    <row r="1" spans="1:10" ht="24" customHeight="1">
      <c r="A1" s="119" t="s">
        <v>298</v>
      </c>
      <c r="B1" s="114" t="s">
        <v>299</v>
      </c>
      <c r="C1" s="115"/>
      <c r="D1" s="115"/>
      <c r="E1" s="115"/>
      <c r="F1" s="116"/>
      <c r="G1" s="2"/>
      <c r="H1" s="114" t="s">
        <v>305</v>
      </c>
      <c r="I1" s="115"/>
      <c r="J1" s="116"/>
    </row>
    <row r="2" spans="1:10" s="4" customFormat="1" ht="36" customHeight="1">
      <c r="A2" s="120"/>
      <c r="B2" s="42" t="s">
        <v>300</v>
      </c>
      <c r="C2" s="42" t="s">
        <v>301</v>
      </c>
      <c r="D2" s="42" t="s">
        <v>302</v>
      </c>
      <c r="E2" s="117" t="s">
        <v>303</v>
      </c>
      <c r="F2" s="118"/>
      <c r="G2" s="3"/>
      <c r="H2" s="42" t="s">
        <v>306</v>
      </c>
      <c r="I2" s="42" t="s">
        <v>307</v>
      </c>
      <c r="J2" s="42" t="s">
        <v>308</v>
      </c>
    </row>
    <row r="3" spans="1:10" s="96" customFormat="1" ht="12">
      <c r="A3" s="27"/>
      <c r="B3" s="12"/>
      <c r="C3" s="12"/>
      <c r="D3" s="12"/>
      <c r="E3" s="14" t="s">
        <v>371</v>
      </c>
      <c r="F3" s="14" t="s">
        <v>304</v>
      </c>
      <c r="G3" s="5"/>
      <c r="H3" s="12"/>
      <c r="I3" s="12"/>
      <c r="J3" s="12"/>
    </row>
    <row r="4" spans="1:10" s="92" customFormat="1" ht="24">
      <c r="A4" s="56" t="s">
        <v>336</v>
      </c>
      <c r="B4" s="57" t="s">
        <v>496</v>
      </c>
      <c r="C4" s="12" t="s">
        <v>256</v>
      </c>
      <c r="D4" s="12">
        <v>17</v>
      </c>
      <c r="E4" s="12">
        <v>41</v>
      </c>
      <c r="F4" s="12">
        <v>36</v>
      </c>
      <c r="G4" s="46"/>
      <c r="H4" s="59">
        <f>4+2+2+1</f>
        <v>9</v>
      </c>
      <c r="I4" s="59">
        <v>10</v>
      </c>
      <c r="J4" s="59">
        <v>1</v>
      </c>
    </row>
    <row r="5" spans="1:10" s="92" customFormat="1" ht="24">
      <c r="A5" s="57"/>
      <c r="B5" s="33" t="s">
        <v>364</v>
      </c>
      <c r="C5" s="14" t="s">
        <v>256</v>
      </c>
      <c r="D5" s="14">
        <v>19</v>
      </c>
      <c r="E5" s="14">
        <v>19</v>
      </c>
      <c r="F5" s="14">
        <v>10</v>
      </c>
      <c r="G5" s="46"/>
      <c r="H5" s="58"/>
      <c r="I5" s="58"/>
      <c r="J5" s="58"/>
    </row>
    <row r="6" spans="1:10" s="92" customFormat="1" ht="24">
      <c r="A6" s="60" t="s">
        <v>218</v>
      </c>
      <c r="B6" s="33" t="s">
        <v>497</v>
      </c>
      <c r="C6" s="14" t="s">
        <v>219</v>
      </c>
      <c r="D6" s="14">
        <v>5</v>
      </c>
      <c r="E6" s="14">
        <v>8</v>
      </c>
      <c r="F6" s="14">
        <v>100</v>
      </c>
      <c r="G6" s="46"/>
      <c r="H6" s="66">
        <f>1+1+2</f>
        <v>4</v>
      </c>
      <c r="I6" s="66">
        <v>1</v>
      </c>
      <c r="J6" s="66">
        <v>1</v>
      </c>
    </row>
    <row r="7" spans="1:10" s="92" customFormat="1" ht="12">
      <c r="A7" s="57"/>
      <c r="B7" s="57" t="s">
        <v>311</v>
      </c>
      <c r="C7" s="12" t="s">
        <v>219</v>
      </c>
      <c r="D7" s="12"/>
      <c r="E7" s="12"/>
      <c r="F7" s="12">
        <v>100</v>
      </c>
      <c r="G7" s="46"/>
      <c r="H7" s="58"/>
      <c r="I7" s="58"/>
      <c r="J7" s="58"/>
    </row>
    <row r="8" spans="1:10" s="92" customFormat="1" ht="12">
      <c r="A8" s="56" t="s">
        <v>310</v>
      </c>
      <c r="B8" s="33" t="s">
        <v>498</v>
      </c>
      <c r="C8" s="14" t="s">
        <v>220</v>
      </c>
      <c r="D8" s="14">
        <v>19</v>
      </c>
      <c r="E8" s="14">
        <v>45</v>
      </c>
      <c r="F8" s="14">
        <v>10</v>
      </c>
      <c r="G8" s="46"/>
      <c r="H8" s="59">
        <f>1+4</f>
        <v>5</v>
      </c>
      <c r="I8" s="59">
        <v>7</v>
      </c>
      <c r="J8" s="59">
        <v>5</v>
      </c>
    </row>
    <row r="9" spans="1:10" s="92" customFormat="1" ht="24">
      <c r="A9" s="57"/>
      <c r="B9" s="33" t="s">
        <v>348</v>
      </c>
      <c r="C9" s="14" t="s">
        <v>220</v>
      </c>
      <c r="D9" s="14">
        <v>9</v>
      </c>
      <c r="E9" s="14">
        <v>18</v>
      </c>
      <c r="F9" s="14">
        <v>100</v>
      </c>
      <c r="G9" s="46"/>
      <c r="H9" s="58"/>
      <c r="I9" s="58"/>
      <c r="J9" s="58"/>
    </row>
    <row r="10" spans="1:10" s="92" customFormat="1" ht="24">
      <c r="A10" s="33" t="s">
        <v>221</v>
      </c>
      <c r="B10" s="33" t="s">
        <v>312</v>
      </c>
      <c r="C10" s="14" t="s">
        <v>222</v>
      </c>
      <c r="D10" s="14"/>
      <c r="E10" s="14"/>
      <c r="F10" s="14">
        <v>80</v>
      </c>
      <c r="G10" s="46"/>
      <c r="H10" s="93">
        <f>2+3+3</f>
        <v>8</v>
      </c>
      <c r="I10" s="93">
        <v>12</v>
      </c>
      <c r="J10" s="93">
        <v>1</v>
      </c>
    </row>
    <row r="11" spans="1:10" s="92" customFormat="1" ht="24">
      <c r="A11" s="56" t="s">
        <v>223</v>
      </c>
      <c r="B11" s="33" t="s">
        <v>499</v>
      </c>
      <c r="C11" s="14" t="s">
        <v>264</v>
      </c>
      <c r="D11" s="14">
        <v>11</v>
      </c>
      <c r="E11" s="14">
        <v>12</v>
      </c>
      <c r="F11" s="14">
        <v>20</v>
      </c>
      <c r="G11" s="46"/>
      <c r="H11" s="59">
        <f>2+3+5</f>
        <v>10</v>
      </c>
      <c r="I11" s="59">
        <v>10</v>
      </c>
      <c r="J11" s="59">
        <v>5</v>
      </c>
    </row>
    <row r="12" spans="1:10" s="92" customFormat="1" ht="27" customHeight="1">
      <c r="A12" s="56"/>
      <c r="B12" s="33" t="s">
        <v>313</v>
      </c>
      <c r="C12" s="14" t="s">
        <v>264</v>
      </c>
      <c r="D12" s="14">
        <v>17</v>
      </c>
      <c r="E12" s="14">
        <v>16</v>
      </c>
      <c r="F12" s="14">
        <v>30</v>
      </c>
      <c r="G12" s="46"/>
      <c r="H12" s="59"/>
      <c r="I12" s="59"/>
      <c r="J12" s="59"/>
    </row>
    <row r="13" spans="1:10" s="92" customFormat="1" ht="24">
      <c r="A13" s="57"/>
      <c r="B13" s="33" t="s">
        <v>314</v>
      </c>
      <c r="C13" s="14" t="s">
        <v>264</v>
      </c>
      <c r="D13" s="14"/>
      <c r="E13" s="14"/>
      <c r="F13" s="14"/>
      <c r="G13" s="46"/>
      <c r="H13" s="58"/>
      <c r="I13" s="58"/>
      <c r="J13" s="58"/>
    </row>
    <row r="14" spans="1:10" s="92" customFormat="1" ht="12">
      <c r="A14" s="33" t="s">
        <v>224</v>
      </c>
      <c r="B14" s="33"/>
      <c r="C14" s="14"/>
      <c r="D14" s="14"/>
      <c r="E14" s="14"/>
      <c r="F14" s="14"/>
      <c r="G14" s="46"/>
      <c r="H14" s="93">
        <v>1</v>
      </c>
      <c r="I14" s="93">
        <v>2</v>
      </c>
      <c r="J14" s="93"/>
    </row>
    <row r="15" spans="1:10" s="92" customFormat="1" ht="24">
      <c r="A15" s="56" t="s">
        <v>315</v>
      </c>
      <c r="B15" s="33" t="s">
        <v>316</v>
      </c>
      <c r="C15" s="14" t="s">
        <v>225</v>
      </c>
      <c r="D15" s="14">
        <v>17</v>
      </c>
      <c r="E15" s="14">
        <v>16</v>
      </c>
      <c r="F15" s="14">
        <v>35</v>
      </c>
      <c r="G15" s="46"/>
      <c r="H15" s="59">
        <f>3+2+3</f>
        <v>8</v>
      </c>
      <c r="I15" s="59">
        <v>9</v>
      </c>
      <c r="J15" s="59">
        <v>5</v>
      </c>
    </row>
    <row r="16" spans="1:10" s="92" customFormat="1" ht="12">
      <c r="A16" s="57"/>
      <c r="B16" s="33" t="s">
        <v>317</v>
      </c>
      <c r="C16" s="14" t="s">
        <v>226</v>
      </c>
      <c r="D16" s="14"/>
      <c r="E16" s="14"/>
      <c r="F16" s="14">
        <v>50</v>
      </c>
      <c r="G16" s="46"/>
      <c r="H16" s="58"/>
      <c r="I16" s="58"/>
      <c r="J16" s="58"/>
    </row>
    <row r="17" spans="1:10" s="92" customFormat="1" ht="12">
      <c r="A17" s="33" t="s">
        <v>318</v>
      </c>
      <c r="B17" s="33" t="s">
        <v>340</v>
      </c>
      <c r="C17" s="14" t="s">
        <v>227</v>
      </c>
      <c r="D17" s="14">
        <v>1</v>
      </c>
      <c r="E17" s="14"/>
      <c r="F17" s="14">
        <v>60</v>
      </c>
      <c r="G17" s="46"/>
      <c r="H17" s="93">
        <f>2+1</f>
        <v>3</v>
      </c>
      <c r="I17" s="93">
        <v>2</v>
      </c>
      <c r="J17" s="93">
        <v>1</v>
      </c>
    </row>
    <row r="18" spans="1:10" s="92" customFormat="1" ht="12">
      <c r="A18" s="33" t="s">
        <v>321</v>
      </c>
      <c r="B18" s="33"/>
      <c r="C18" s="14"/>
      <c r="D18" s="14"/>
      <c r="E18" s="14"/>
      <c r="F18" s="14"/>
      <c r="G18" s="46"/>
      <c r="H18" s="59">
        <v>1</v>
      </c>
      <c r="I18" s="59">
        <v>1</v>
      </c>
      <c r="J18" s="59"/>
    </row>
    <row r="19" spans="1:10" s="92" customFormat="1" ht="12">
      <c r="A19" s="57" t="s">
        <v>229</v>
      </c>
      <c r="B19" s="33"/>
      <c r="C19" s="14"/>
      <c r="D19" s="14"/>
      <c r="E19" s="14"/>
      <c r="F19" s="14"/>
      <c r="G19" s="46"/>
      <c r="H19" s="58">
        <v>3</v>
      </c>
      <c r="I19" s="58">
        <v>4</v>
      </c>
      <c r="J19" s="58">
        <v>3</v>
      </c>
    </row>
    <row r="20" spans="1:10" s="92" customFormat="1" ht="24">
      <c r="A20" s="33" t="s">
        <v>230</v>
      </c>
      <c r="B20" s="33" t="s">
        <v>496</v>
      </c>
      <c r="C20" s="14" t="s">
        <v>231</v>
      </c>
      <c r="D20" s="14">
        <v>16</v>
      </c>
      <c r="E20" s="14">
        <v>39</v>
      </c>
      <c r="F20" s="14"/>
      <c r="G20" s="46"/>
      <c r="H20" s="93">
        <f>1+2+2</f>
        <v>5</v>
      </c>
      <c r="I20" s="93">
        <v>7</v>
      </c>
      <c r="J20" s="93">
        <v>5</v>
      </c>
    </row>
    <row r="21" spans="1:10" s="92" customFormat="1" ht="12">
      <c r="A21" s="33" t="s">
        <v>324</v>
      </c>
      <c r="B21" s="33"/>
      <c r="C21" s="14"/>
      <c r="D21" s="14"/>
      <c r="E21" s="14"/>
      <c r="F21" s="14"/>
      <c r="G21" s="46"/>
      <c r="H21" s="59">
        <f>1</f>
        <v>1</v>
      </c>
      <c r="I21" s="59">
        <v>4</v>
      </c>
      <c r="J21" s="59">
        <v>1</v>
      </c>
    </row>
    <row r="22" spans="1:10" s="92" customFormat="1" ht="24">
      <c r="A22" s="56" t="s">
        <v>325</v>
      </c>
      <c r="B22" s="33" t="s">
        <v>535</v>
      </c>
      <c r="C22" s="14" t="s">
        <v>513</v>
      </c>
      <c r="D22" s="14"/>
      <c r="E22" s="14"/>
      <c r="F22" s="14"/>
      <c r="G22" s="46"/>
      <c r="H22" s="59">
        <f>4+1+3</f>
        <v>8</v>
      </c>
      <c r="I22" s="59">
        <v>4</v>
      </c>
      <c r="J22" s="59">
        <v>1</v>
      </c>
    </row>
    <row r="23" spans="1:10" s="92" customFormat="1" ht="24">
      <c r="A23" s="57"/>
      <c r="B23" s="33" t="s">
        <v>349</v>
      </c>
      <c r="C23" s="14" t="s">
        <v>297</v>
      </c>
      <c r="D23" s="14"/>
      <c r="E23" s="14"/>
      <c r="F23" s="14"/>
      <c r="G23" s="46"/>
      <c r="H23" s="58"/>
      <c r="I23" s="58"/>
      <c r="J23" s="58"/>
    </row>
    <row r="24" spans="1:10" s="92" customFormat="1" ht="36">
      <c r="A24" s="56" t="s">
        <v>232</v>
      </c>
      <c r="B24" s="33" t="s">
        <v>350</v>
      </c>
      <c r="C24" s="14" t="s">
        <v>233</v>
      </c>
      <c r="D24" s="14">
        <v>15</v>
      </c>
      <c r="E24" s="14">
        <v>15</v>
      </c>
      <c r="F24" s="14"/>
      <c r="G24" s="46"/>
      <c r="H24" s="59">
        <f>2+2</f>
        <v>4</v>
      </c>
      <c r="I24" s="59">
        <v>10</v>
      </c>
      <c r="J24" s="59">
        <v>4</v>
      </c>
    </row>
    <row r="25" spans="1:10" s="92" customFormat="1" ht="24">
      <c r="A25" s="57"/>
      <c r="B25" s="33" t="s">
        <v>351</v>
      </c>
      <c r="C25" s="14" t="s">
        <v>233</v>
      </c>
      <c r="D25" s="14"/>
      <c r="E25" s="14"/>
      <c r="F25" s="14"/>
      <c r="G25" s="46"/>
      <c r="H25" s="58"/>
      <c r="I25" s="58"/>
      <c r="J25" s="58"/>
    </row>
    <row r="26" spans="1:10" s="92" customFormat="1" ht="12">
      <c r="A26" s="33" t="s">
        <v>326</v>
      </c>
      <c r="B26" s="33"/>
      <c r="C26" s="14"/>
      <c r="D26" s="14"/>
      <c r="E26" s="14"/>
      <c r="F26" s="14"/>
      <c r="G26" s="46"/>
      <c r="H26" s="93">
        <v>4</v>
      </c>
      <c r="I26" s="93">
        <v>4</v>
      </c>
      <c r="J26" s="93"/>
    </row>
    <row r="27" spans="1:10" s="92" customFormat="1" ht="12">
      <c r="A27" s="33" t="s">
        <v>234</v>
      </c>
      <c r="B27" s="33"/>
      <c r="C27" s="14"/>
      <c r="D27" s="14"/>
      <c r="E27" s="14"/>
      <c r="F27" s="14"/>
      <c r="G27" s="46"/>
      <c r="H27" s="93">
        <f>4+6+4</f>
        <v>14</v>
      </c>
      <c r="I27" s="93">
        <v>13</v>
      </c>
      <c r="J27" s="93">
        <v>2</v>
      </c>
    </row>
    <row r="28" spans="1:10" s="92" customFormat="1" ht="24">
      <c r="A28" s="56" t="s">
        <v>327</v>
      </c>
      <c r="B28" s="33" t="s">
        <v>352</v>
      </c>
      <c r="C28" s="14" t="s">
        <v>235</v>
      </c>
      <c r="D28" s="14">
        <v>16</v>
      </c>
      <c r="E28" s="14">
        <v>20</v>
      </c>
      <c r="F28" s="14">
        <v>21</v>
      </c>
      <c r="G28" s="46"/>
      <c r="H28" s="59">
        <f>1+2+4</f>
        <v>7</v>
      </c>
      <c r="I28" s="59">
        <v>10</v>
      </c>
      <c r="J28" s="59">
        <v>4</v>
      </c>
    </row>
    <row r="29" spans="1:10" s="92" customFormat="1" ht="12">
      <c r="A29" s="57"/>
      <c r="B29" s="33" t="s">
        <v>353</v>
      </c>
      <c r="C29" s="14" t="s">
        <v>235</v>
      </c>
      <c r="D29" s="14">
        <v>1</v>
      </c>
      <c r="E29" s="14"/>
      <c r="F29" s="14"/>
      <c r="G29" s="12"/>
      <c r="H29" s="58"/>
      <c r="I29" s="58"/>
      <c r="J29" s="58"/>
    </row>
    <row r="30" spans="1:10" s="92" customFormat="1" ht="12">
      <c r="A30" s="33" t="s">
        <v>328</v>
      </c>
      <c r="B30" s="33"/>
      <c r="C30" s="14"/>
      <c r="D30" s="14"/>
      <c r="E30" s="14"/>
      <c r="F30" s="14"/>
      <c r="G30" s="46"/>
      <c r="H30" s="93">
        <f>1+3+2</f>
        <v>6</v>
      </c>
      <c r="I30" s="93">
        <v>5</v>
      </c>
      <c r="J30" s="93">
        <v>2</v>
      </c>
    </row>
    <row r="31" spans="1:10" s="92" customFormat="1" ht="24">
      <c r="A31" s="33" t="s">
        <v>323</v>
      </c>
      <c r="B31" s="33"/>
      <c r="C31" s="14"/>
      <c r="D31" s="14"/>
      <c r="E31" s="14"/>
      <c r="F31" s="14"/>
      <c r="G31" s="46"/>
      <c r="H31" s="93">
        <f>1</f>
        <v>1</v>
      </c>
      <c r="I31" s="93">
        <v>2</v>
      </c>
      <c r="J31" s="93">
        <v>1</v>
      </c>
    </row>
    <row r="32" spans="1:10" s="92" customFormat="1" ht="24">
      <c r="A32" s="33" t="s">
        <v>236</v>
      </c>
      <c r="B32" s="33" t="s">
        <v>354</v>
      </c>
      <c r="C32" s="14" t="s">
        <v>237</v>
      </c>
      <c r="D32" s="14">
        <v>15</v>
      </c>
      <c r="E32" s="14">
        <v>14</v>
      </c>
      <c r="F32" s="14">
        <v>50</v>
      </c>
      <c r="G32" s="46"/>
      <c r="H32" s="93">
        <f>4+4+5+2</f>
        <v>15</v>
      </c>
      <c r="I32" s="93">
        <v>11</v>
      </c>
      <c r="J32" s="93"/>
    </row>
    <row r="33" spans="1:10" s="92" customFormat="1" ht="36">
      <c r="A33" s="33" t="s">
        <v>238</v>
      </c>
      <c r="B33" s="33" t="s">
        <v>500</v>
      </c>
      <c r="C33" s="14" t="s">
        <v>239</v>
      </c>
      <c r="D33" s="14">
        <v>17</v>
      </c>
      <c r="E33" s="14">
        <v>24</v>
      </c>
      <c r="F33" s="14">
        <v>30</v>
      </c>
      <c r="G33" s="46"/>
      <c r="H33" s="93">
        <f>2+3</f>
        <v>5</v>
      </c>
      <c r="I33" s="93">
        <v>10</v>
      </c>
      <c r="J33" s="93">
        <v>3</v>
      </c>
    </row>
    <row r="34" spans="1:10" s="92" customFormat="1" ht="12">
      <c r="A34" s="33" t="s">
        <v>329</v>
      </c>
      <c r="B34" s="33"/>
      <c r="C34" s="14"/>
      <c r="D34" s="14"/>
      <c r="E34" s="14"/>
      <c r="F34" s="14"/>
      <c r="G34" s="46"/>
      <c r="H34" s="93">
        <v>1</v>
      </c>
      <c r="I34" s="93">
        <v>4</v>
      </c>
      <c r="J34" s="93"/>
    </row>
    <row r="35" spans="1:10" s="92" customFormat="1" ht="24">
      <c r="A35" s="56" t="s">
        <v>240</v>
      </c>
      <c r="B35" s="33" t="s">
        <v>344</v>
      </c>
      <c r="C35" s="14" t="s">
        <v>265</v>
      </c>
      <c r="D35" s="14"/>
      <c r="E35" s="14"/>
      <c r="F35" s="14">
        <v>200</v>
      </c>
      <c r="G35" s="46"/>
      <c r="H35" s="59">
        <f>3+5+6</f>
        <v>14</v>
      </c>
      <c r="I35" s="59">
        <v>1</v>
      </c>
      <c r="J35" s="59">
        <v>1</v>
      </c>
    </row>
    <row r="36" spans="1:10" s="92" customFormat="1" ht="12">
      <c r="A36" s="56"/>
      <c r="B36" s="33" t="s">
        <v>355</v>
      </c>
      <c r="C36" s="14" t="s">
        <v>241</v>
      </c>
      <c r="D36" s="14"/>
      <c r="E36" s="14"/>
      <c r="F36" s="14">
        <v>20</v>
      </c>
      <c r="G36" s="46"/>
      <c r="H36" s="59"/>
      <c r="I36" s="59"/>
      <c r="J36" s="59"/>
    </row>
    <row r="37" spans="1:10" s="92" customFormat="1" ht="12">
      <c r="A37" s="57"/>
      <c r="B37" s="33" t="s">
        <v>341</v>
      </c>
      <c r="C37" s="14" t="s">
        <v>241</v>
      </c>
      <c r="D37" s="14"/>
      <c r="E37" s="14"/>
      <c r="F37" s="14">
        <v>20</v>
      </c>
      <c r="G37" s="46"/>
      <c r="H37" s="58"/>
      <c r="I37" s="58"/>
      <c r="J37" s="58"/>
    </row>
    <row r="38" spans="1:10" s="92" customFormat="1" ht="24">
      <c r="A38" s="60" t="s">
        <v>242</v>
      </c>
      <c r="B38" s="33" t="s">
        <v>501</v>
      </c>
      <c r="C38" s="14" t="s">
        <v>243</v>
      </c>
      <c r="D38" s="14">
        <v>11</v>
      </c>
      <c r="E38" s="14">
        <v>20</v>
      </c>
      <c r="F38" s="14">
        <v>40</v>
      </c>
      <c r="G38" s="46"/>
      <c r="H38" s="59">
        <f>2+7+3</f>
        <v>12</v>
      </c>
      <c r="I38" s="59">
        <v>13</v>
      </c>
      <c r="J38" s="59">
        <v>1</v>
      </c>
    </row>
    <row r="39" spans="1:10" s="92" customFormat="1" ht="24">
      <c r="A39" s="94"/>
      <c r="B39" s="33" t="s">
        <v>312</v>
      </c>
      <c r="C39" s="14" t="s">
        <v>244</v>
      </c>
      <c r="D39" s="14"/>
      <c r="E39" s="14"/>
      <c r="F39" s="14">
        <v>250</v>
      </c>
      <c r="G39" s="46"/>
      <c r="H39" s="59"/>
      <c r="I39" s="59"/>
      <c r="J39" s="59"/>
    </row>
    <row r="40" spans="1:10" s="92" customFormat="1" ht="24">
      <c r="A40" s="95"/>
      <c r="B40" s="33" t="s">
        <v>357</v>
      </c>
      <c r="C40" s="14" t="s">
        <v>243</v>
      </c>
      <c r="D40" s="14">
        <v>13</v>
      </c>
      <c r="E40" s="14"/>
      <c r="F40" s="14">
        <v>60</v>
      </c>
      <c r="G40" s="46"/>
      <c r="H40" s="58"/>
      <c r="I40" s="58"/>
      <c r="J40" s="58"/>
    </row>
    <row r="41" spans="1:10" s="92" customFormat="1" ht="24">
      <c r="A41" s="60" t="s">
        <v>245</v>
      </c>
      <c r="B41" s="33" t="s">
        <v>358</v>
      </c>
      <c r="C41" s="14" t="s">
        <v>246</v>
      </c>
      <c r="D41" s="14"/>
      <c r="E41" s="14"/>
      <c r="F41" s="14">
        <v>70</v>
      </c>
      <c r="G41" s="46"/>
      <c r="H41" s="59">
        <f>2+4+4</f>
        <v>10</v>
      </c>
      <c r="I41" s="59">
        <v>8</v>
      </c>
      <c r="J41" s="59">
        <v>5</v>
      </c>
    </row>
    <row r="42" spans="1:10" s="92" customFormat="1" ht="36">
      <c r="A42" s="94"/>
      <c r="B42" s="33" t="s">
        <v>502</v>
      </c>
      <c r="C42" s="14" t="s">
        <v>246</v>
      </c>
      <c r="D42" s="14">
        <v>12</v>
      </c>
      <c r="E42" s="14">
        <v>11</v>
      </c>
      <c r="F42" s="14">
        <v>120</v>
      </c>
      <c r="G42" s="46"/>
      <c r="H42" s="59"/>
      <c r="I42" s="59"/>
      <c r="J42" s="59"/>
    </row>
    <row r="43" spans="1:10" s="92" customFormat="1" ht="36">
      <c r="A43" s="94"/>
      <c r="B43" s="33" t="s">
        <v>359</v>
      </c>
      <c r="C43" s="14" t="s">
        <v>246</v>
      </c>
      <c r="D43" s="14">
        <v>15</v>
      </c>
      <c r="E43" s="14">
        <v>16</v>
      </c>
      <c r="F43" s="14">
        <v>30</v>
      </c>
      <c r="G43" s="46"/>
      <c r="H43" s="59"/>
      <c r="I43" s="59"/>
      <c r="J43" s="59"/>
    </row>
    <row r="44" spans="1:10" s="92" customFormat="1" ht="24">
      <c r="A44" s="95"/>
      <c r="B44" s="33" t="s">
        <v>360</v>
      </c>
      <c r="C44" s="14" t="s">
        <v>246</v>
      </c>
      <c r="D44" s="14">
        <v>17</v>
      </c>
      <c r="E44" s="14">
        <v>46</v>
      </c>
      <c r="F44" s="14">
        <v>100</v>
      </c>
      <c r="G44" s="12"/>
      <c r="H44" s="58"/>
      <c r="I44" s="58"/>
      <c r="J44" s="58"/>
    </row>
    <row r="45" spans="1:10" s="92" customFormat="1" ht="12">
      <c r="A45" s="33" t="s">
        <v>330</v>
      </c>
      <c r="B45" s="33"/>
      <c r="C45" s="14"/>
      <c r="D45" s="14"/>
      <c r="E45" s="14"/>
      <c r="F45" s="14"/>
      <c r="G45" s="46"/>
      <c r="H45" s="93">
        <f>1+2</f>
        <v>3</v>
      </c>
      <c r="I45" s="93">
        <v>8</v>
      </c>
      <c r="J45" s="93">
        <v>3</v>
      </c>
    </row>
    <row r="46" spans="1:10" s="92" customFormat="1" ht="12">
      <c r="A46" s="33" t="s">
        <v>331</v>
      </c>
      <c r="B46" s="33"/>
      <c r="C46" s="14"/>
      <c r="D46" s="14"/>
      <c r="E46" s="14"/>
      <c r="F46" s="14"/>
      <c r="G46" s="46"/>
      <c r="H46" s="93">
        <f>1+1+1</f>
        <v>3</v>
      </c>
      <c r="I46" s="93">
        <v>9</v>
      </c>
      <c r="J46" s="93">
        <v>1</v>
      </c>
    </row>
    <row r="47" spans="1:10" s="92" customFormat="1" ht="12">
      <c r="A47" s="33" t="s">
        <v>247</v>
      </c>
      <c r="B47" s="33" t="s">
        <v>311</v>
      </c>
      <c r="C47" s="14" t="s">
        <v>248</v>
      </c>
      <c r="D47" s="14"/>
      <c r="E47" s="14"/>
      <c r="F47" s="14">
        <v>40</v>
      </c>
      <c r="G47" s="46"/>
      <c r="H47" s="93">
        <f>10+2+3</f>
        <v>15</v>
      </c>
      <c r="I47" s="93">
        <v>7</v>
      </c>
      <c r="J47" s="93">
        <v>6</v>
      </c>
    </row>
    <row r="48" spans="1:10" s="92" customFormat="1" ht="12">
      <c r="A48" s="33" t="s">
        <v>332</v>
      </c>
      <c r="B48" s="33"/>
      <c r="C48" s="14"/>
      <c r="D48" s="14"/>
      <c r="E48" s="14"/>
      <c r="F48" s="14"/>
      <c r="G48" s="46"/>
      <c r="H48" s="93">
        <f>1+4</f>
        <v>5</v>
      </c>
      <c r="I48" s="93">
        <v>10</v>
      </c>
      <c r="J48" s="93">
        <v>3</v>
      </c>
    </row>
    <row r="49" spans="1:10" s="92" customFormat="1" ht="24">
      <c r="A49" s="56" t="s">
        <v>249</v>
      </c>
      <c r="B49" s="33" t="s">
        <v>344</v>
      </c>
      <c r="C49" s="14" t="s">
        <v>250</v>
      </c>
      <c r="D49" s="14"/>
      <c r="E49" s="14"/>
      <c r="F49" s="14">
        <v>120</v>
      </c>
      <c r="G49" s="46"/>
      <c r="H49" s="59">
        <f>1+2+1</f>
        <v>4</v>
      </c>
      <c r="I49" s="59">
        <v>8</v>
      </c>
      <c r="J49" s="59">
        <v>4</v>
      </c>
    </row>
    <row r="50" spans="1:10" s="92" customFormat="1" ht="24">
      <c r="A50" s="56"/>
      <c r="B50" s="33" t="s">
        <v>503</v>
      </c>
      <c r="C50" s="14" t="s">
        <v>251</v>
      </c>
      <c r="D50" s="14"/>
      <c r="E50" s="14"/>
      <c r="F50" s="14">
        <v>100</v>
      </c>
      <c r="G50" s="46"/>
      <c r="H50" s="59"/>
      <c r="I50" s="59"/>
      <c r="J50" s="59"/>
    </row>
    <row r="51" spans="1:10" s="92" customFormat="1" ht="12">
      <c r="A51" s="57"/>
      <c r="B51" s="33" t="s">
        <v>361</v>
      </c>
      <c r="C51" s="14" t="s">
        <v>251</v>
      </c>
      <c r="D51" s="14"/>
      <c r="E51" s="14"/>
      <c r="F51" s="14">
        <v>60</v>
      </c>
      <c r="G51" s="46"/>
      <c r="H51" s="58"/>
      <c r="I51" s="58"/>
      <c r="J51" s="58"/>
    </row>
    <row r="52" spans="1:10" s="92" customFormat="1" ht="24">
      <c r="A52" s="33" t="s">
        <v>333</v>
      </c>
      <c r="B52" s="33" t="s">
        <v>362</v>
      </c>
      <c r="C52" s="14"/>
      <c r="D52" s="14"/>
      <c r="E52" s="14"/>
      <c r="F52" s="14"/>
      <c r="G52" s="46"/>
      <c r="H52" s="93">
        <f>5+5+5+1</f>
        <v>16</v>
      </c>
      <c r="I52" s="93">
        <v>10</v>
      </c>
      <c r="J52" s="93"/>
    </row>
    <row r="53" spans="1:10" s="92" customFormat="1" ht="12">
      <c r="A53" s="33" t="s">
        <v>337</v>
      </c>
      <c r="B53" s="33"/>
      <c r="C53" s="14"/>
      <c r="D53" s="14"/>
      <c r="E53" s="14"/>
      <c r="F53" s="14"/>
      <c r="G53" s="46"/>
      <c r="H53" s="93">
        <f>1+2+1</f>
        <v>4</v>
      </c>
      <c r="I53" s="93">
        <v>11</v>
      </c>
      <c r="J53" s="93"/>
    </row>
    <row r="54" spans="1:10" s="92" customFormat="1" ht="24">
      <c r="A54" s="56" t="s">
        <v>319</v>
      </c>
      <c r="B54" s="33" t="s">
        <v>341</v>
      </c>
      <c r="C54" s="14" t="s">
        <v>228</v>
      </c>
      <c r="D54" s="14"/>
      <c r="E54" s="14"/>
      <c r="F54" s="14">
        <v>56</v>
      </c>
      <c r="G54" s="46"/>
      <c r="H54" s="59">
        <f>1+1+4</f>
        <v>6</v>
      </c>
      <c r="I54" s="59">
        <v>6</v>
      </c>
      <c r="J54" s="59">
        <v>2</v>
      </c>
    </row>
    <row r="55" spans="1:10" s="92" customFormat="1" ht="12">
      <c r="A55" s="56"/>
      <c r="B55" s="33" t="s">
        <v>342</v>
      </c>
      <c r="C55" s="14" t="s">
        <v>228</v>
      </c>
      <c r="D55" s="14"/>
      <c r="E55" s="14"/>
      <c r="F55" s="14">
        <v>64</v>
      </c>
      <c r="G55" s="46"/>
      <c r="H55" s="59"/>
      <c r="I55" s="59"/>
      <c r="J55" s="59"/>
    </row>
    <row r="56" spans="1:10" s="92" customFormat="1" ht="24">
      <c r="A56" s="57"/>
      <c r="B56" s="33" t="s">
        <v>343</v>
      </c>
      <c r="C56" s="14" t="s">
        <v>228</v>
      </c>
      <c r="D56" s="14">
        <v>21</v>
      </c>
      <c r="E56" s="14">
        <v>42</v>
      </c>
      <c r="F56" s="14"/>
      <c r="G56" s="12"/>
      <c r="H56" s="58"/>
      <c r="I56" s="58"/>
      <c r="J56" s="58"/>
    </row>
    <row r="57" spans="1:10" s="92" customFormat="1" ht="36">
      <c r="A57" s="33" t="s">
        <v>322</v>
      </c>
      <c r="B57" s="33"/>
      <c r="C57" s="14"/>
      <c r="D57" s="14"/>
      <c r="E57" s="14"/>
      <c r="F57" s="14"/>
      <c r="G57" s="46"/>
      <c r="H57" s="93">
        <f>1+1</f>
        <v>2</v>
      </c>
      <c r="I57" s="93">
        <v>2</v>
      </c>
      <c r="J57" s="93">
        <v>1</v>
      </c>
    </row>
    <row r="58" spans="1:10" s="92" customFormat="1" ht="36">
      <c r="A58" s="33" t="s">
        <v>338</v>
      </c>
      <c r="B58" s="33"/>
      <c r="C58" s="14"/>
      <c r="D58" s="14"/>
      <c r="E58" s="14"/>
      <c r="F58" s="14"/>
      <c r="G58" s="46"/>
      <c r="H58" s="93">
        <f>3+1+5</f>
        <v>9</v>
      </c>
      <c r="I58" s="93">
        <v>15</v>
      </c>
      <c r="J58" s="93">
        <v>3</v>
      </c>
    </row>
    <row r="59" spans="1:10" s="92" customFormat="1" ht="12">
      <c r="A59" s="33" t="s">
        <v>252</v>
      </c>
      <c r="B59" s="33"/>
      <c r="C59" s="14"/>
      <c r="D59" s="14"/>
      <c r="E59" s="14"/>
      <c r="F59" s="14"/>
      <c r="G59" s="46"/>
      <c r="H59" s="93">
        <f>1+1</f>
        <v>2</v>
      </c>
      <c r="I59" s="93">
        <v>2</v>
      </c>
      <c r="J59" s="93"/>
    </row>
    <row r="60" spans="1:10" s="92" customFormat="1" ht="24">
      <c r="A60" s="33" t="s">
        <v>334</v>
      </c>
      <c r="B60" s="33"/>
      <c r="C60" s="14"/>
      <c r="D60" s="14"/>
      <c r="E60" s="14"/>
      <c r="F60" s="14"/>
      <c r="G60" s="46"/>
      <c r="H60" s="93">
        <f>1+1+3</f>
        <v>5</v>
      </c>
      <c r="I60" s="93">
        <v>2</v>
      </c>
      <c r="J60" s="93">
        <v>1</v>
      </c>
    </row>
    <row r="61" spans="1:10" s="92" customFormat="1" ht="24">
      <c r="A61" s="33" t="s">
        <v>335</v>
      </c>
      <c r="B61" s="33" t="s">
        <v>514</v>
      </c>
      <c r="C61" s="14" t="s">
        <v>515</v>
      </c>
      <c r="D61" s="14">
        <v>19</v>
      </c>
      <c r="E61" s="14">
        <v>19</v>
      </c>
      <c r="F61" s="14">
        <v>10</v>
      </c>
      <c r="G61" s="46"/>
      <c r="H61" s="93">
        <f>2+4</f>
        <v>6</v>
      </c>
      <c r="I61" s="93">
        <v>13</v>
      </c>
      <c r="J61" s="93">
        <v>4</v>
      </c>
    </row>
    <row r="62" spans="1:10" s="92" customFormat="1" ht="12">
      <c r="A62" s="33" t="s">
        <v>253</v>
      </c>
      <c r="B62" s="33" t="s">
        <v>363</v>
      </c>
      <c r="C62" s="14" t="s">
        <v>254</v>
      </c>
      <c r="D62" s="14"/>
      <c r="E62" s="14"/>
      <c r="F62" s="14"/>
      <c r="G62" s="46"/>
      <c r="H62" s="93"/>
      <c r="I62" s="93">
        <v>4</v>
      </c>
      <c r="J62" s="93"/>
    </row>
    <row r="63" spans="1:10" s="92" customFormat="1" ht="12">
      <c r="A63" s="33" t="s">
        <v>255</v>
      </c>
      <c r="B63" s="33"/>
      <c r="C63" s="14"/>
      <c r="D63" s="14"/>
      <c r="E63" s="14"/>
      <c r="F63" s="14"/>
      <c r="G63" s="46"/>
      <c r="H63" s="93">
        <v>1</v>
      </c>
      <c r="I63" s="93"/>
      <c r="J63" s="93"/>
    </row>
    <row r="64" spans="1:10" s="92" customFormat="1" ht="24">
      <c r="A64" s="33" t="s">
        <v>257</v>
      </c>
      <c r="B64" s="33" t="s">
        <v>516</v>
      </c>
      <c r="C64" s="14" t="s">
        <v>517</v>
      </c>
      <c r="D64" s="14" t="s">
        <v>518</v>
      </c>
      <c r="E64" s="14">
        <v>16</v>
      </c>
      <c r="F64" s="14">
        <v>40</v>
      </c>
      <c r="G64" s="46"/>
      <c r="H64" s="93">
        <f>2+2</f>
        <v>4</v>
      </c>
      <c r="I64" s="93">
        <v>12</v>
      </c>
      <c r="J64" s="93">
        <v>1</v>
      </c>
    </row>
    <row r="65" spans="1:10" s="92" customFormat="1" ht="24">
      <c r="A65" s="60" t="s">
        <v>320</v>
      </c>
      <c r="B65" s="33" t="s">
        <v>344</v>
      </c>
      <c r="C65" s="14" t="s">
        <v>504</v>
      </c>
      <c r="D65" s="14"/>
      <c r="E65" s="14"/>
      <c r="F65" s="14">
        <v>200</v>
      </c>
      <c r="G65" s="46"/>
      <c r="H65" s="59">
        <f>2+3+3</f>
        <v>8</v>
      </c>
      <c r="I65" s="59">
        <v>5</v>
      </c>
      <c r="J65" s="59">
        <v>2</v>
      </c>
    </row>
    <row r="66" spans="1:10" s="92" customFormat="1" ht="12">
      <c r="A66" s="56"/>
      <c r="B66" s="33" t="s">
        <v>341</v>
      </c>
      <c r="C66" s="14"/>
      <c r="D66" s="14"/>
      <c r="E66" s="14"/>
      <c r="F66" s="14">
        <v>54</v>
      </c>
      <c r="G66" s="46"/>
      <c r="H66" s="59"/>
      <c r="I66" s="59"/>
      <c r="J66" s="59"/>
    </row>
    <row r="67" spans="1:10" s="92" customFormat="1" ht="12">
      <c r="A67" s="56"/>
      <c r="B67" s="33" t="s">
        <v>345</v>
      </c>
      <c r="C67" s="14" t="s">
        <v>504</v>
      </c>
      <c r="D67" s="14"/>
      <c r="E67" s="14"/>
      <c r="F67" s="14"/>
      <c r="G67" s="46"/>
      <c r="H67" s="59"/>
      <c r="I67" s="59"/>
      <c r="J67" s="59"/>
    </row>
    <row r="68" spans="1:10" s="92" customFormat="1" ht="12">
      <c r="A68" s="57"/>
      <c r="B68" s="33" t="s">
        <v>346</v>
      </c>
      <c r="C68" s="14" t="s">
        <v>504</v>
      </c>
      <c r="D68" s="14"/>
      <c r="E68" s="14"/>
      <c r="F68" s="14">
        <v>60</v>
      </c>
      <c r="G68" s="46"/>
      <c r="H68" s="58"/>
      <c r="I68" s="58"/>
      <c r="J68" s="58"/>
    </row>
    <row r="69" spans="1:10" s="92" customFormat="1" ht="24">
      <c r="A69" s="56" t="s">
        <v>258</v>
      </c>
      <c r="B69" s="33" t="s">
        <v>365</v>
      </c>
      <c r="C69" s="14" t="s">
        <v>259</v>
      </c>
      <c r="D69" s="14">
        <v>11</v>
      </c>
      <c r="E69" s="14"/>
      <c r="F69" s="14">
        <v>100</v>
      </c>
      <c r="G69" s="46"/>
      <c r="H69" s="59">
        <f>2+4+4</f>
        <v>10</v>
      </c>
      <c r="I69" s="59">
        <v>10</v>
      </c>
      <c r="J69" s="59">
        <v>4</v>
      </c>
    </row>
    <row r="70" spans="1:10" s="92" customFormat="1" ht="24">
      <c r="A70" s="56"/>
      <c r="B70" s="33" t="s">
        <v>366</v>
      </c>
      <c r="C70" s="14" t="s">
        <v>259</v>
      </c>
      <c r="D70" s="14">
        <v>1</v>
      </c>
      <c r="E70" s="14"/>
      <c r="F70" s="14">
        <v>20</v>
      </c>
      <c r="G70" s="46"/>
      <c r="H70" s="59"/>
      <c r="I70" s="59"/>
      <c r="J70" s="59"/>
    </row>
    <row r="71" spans="1:10" s="92" customFormat="1" ht="12">
      <c r="A71" s="57"/>
      <c r="B71" s="33" t="s">
        <v>353</v>
      </c>
      <c r="C71" s="14" t="s">
        <v>259</v>
      </c>
      <c r="D71" s="14"/>
      <c r="E71" s="14"/>
      <c r="F71" s="14"/>
      <c r="G71" s="12"/>
      <c r="H71" s="58"/>
      <c r="I71" s="58"/>
      <c r="J71" s="58"/>
    </row>
    <row r="72" spans="1:10" s="92" customFormat="1" ht="36">
      <c r="A72" s="33" t="s">
        <v>339</v>
      </c>
      <c r="B72" s="33" t="s">
        <v>367</v>
      </c>
      <c r="C72" s="14" t="s">
        <v>260</v>
      </c>
      <c r="D72" s="14">
        <v>12</v>
      </c>
      <c r="E72" s="14"/>
      <c r="F72" s="14">
        <v>40</v>
      </c>
      <c r="G72" s="46"/>
      <c r="H72" s="93">
        <f>1+4+2</f>
        <v>7</v>
      </c>
      <c r="I72" s="93">
        <v>15</v>
      </c>
      <c r="J72" s="93">
        <v>3</v>
      </c>
    </row>
    <row r="73" spans="1:10" s="92" customFormat="1" ht="24">
      <c r="A73" s="56" t="s">
        <v>261</v>
      </c>
      <c r="B73" s="33" t="s">
        <v>368</v>
      </c>
      <c r="C73" s="14" t="s">
        <v>262</v>
      </c>
      <c r="D73" s="14"/>
      <c r="E73" s="14"/>
      <c r="F73" s="14">
        <v>100</v>
      </c>
      <c r="G73" s="46"/>
      <c r="H73" s="59">
        <f>3+4+6+1</f>
        <v>14</v>
      </c>
      <c r="I73" s="59">
        <v>13</v>
      </c>
      <c r="J73" s="59">
        <v>1</v>
      </c>
    </row>
    <row r="74" spans="1:10" s="92" customFormat="1" ht="36">
      <c r="A74" s="56"/>
      <c r="B74" s="33" t="s">
        <v>505</v>
      </c>
      <c r="C74" s="14" t="s">
        <v>262</v>
      </c>
      <c r="D74" s="14">
        <v>15</v>
      </c>
      <c r="E74" s="14">
        <v>15</v>
      </c>
      <c r="F74" s="14">
        <v>40</v>
      </c>
      <c r="G74" s="46"/>
      <c r="H74" s="59"/>
      <c r="I74" s="59"/>
      <c r="J74" s="59"/>
    </row>
    <row r="75" spans="1:10" s="92" customFormat="1" ht="24">
      <c r="A75" s="56"/>
      <c r="B75" s="33" t="s">
        <v>369</v>
      </c>
      <c r="C75" s="14" t="s">
        <v>262</v>
      </c>
      <c r="D75" s="14" t="s">
        <v>519</v>
      </c>
      <c r="E75" s="14">
        <v>25</v>
      </c>
      <c r="F75" s="14">
        <v>40</v>
      </c>
      <c r="G75" s="46"/>
      <c r="H75" s="59"/>
      <c r="I75" s="59"/>
      <c r="J75" s="59"/>
    </row>
    <row r="76" spans="1:10" s="92" customFormat="1" ht="24">
      <c r="A76" s="57"/>
      <c r="B76" s="33" t="s">
        <v>370</v>
      </c>
      <c r="C76" s="14" t="s">
        <v>263</v>
      </c>
      <c r="D76" s="14"/>
      <c r="E76" s="14"/>
      <c r="F76" s="14"/>
      <c r="G76" s="12"/>
      <c r="H76" s="58"/>
      <c r="I76" s="58"/>
      <c r="J76" s="58"/>
    </row>
    <row r="77" spans="3:10" ht="12">
      <c r="C77" s="13"/>
      <c r="D77" s="13"/>
      <c r="E77" s="13"/>
      <c r="F77" s="13"/>
      <c r="G77" s="13"/>
      <c r="H77" s="68"/>
      <c r="I77" s="68"/>
      <c r="J77" s="68"/>
    </row>
    <row r="78" spans="3:10" ht="12">
      <c r="C78" s="10"/>
      <c r="D78" s="13"/>
      <c r="F78" s="13"/>
      <c r="G78" s="13"/>
      <c r="H78" s="68"/>
      <c r="I78" s="68"/>
      <c r="J78" s="68"/>
    </row>
    <row r="79" spans="2:10" ht="12">
      <c r="B79" s="16" t="s">
        <v>309</v>
      </c>
      <c r="C79" s="6"/>
      <c r="D79" s="15">
        <v>340</v>
      </c>
      <c r="E79" s="15">
        <v>497</v>
      </c>
      <c r="F79" s="15">
        <v>2796</v>
      </c>
      <c r="G79" s="21"/>
      <c r="H79" s="63">
        <v>283</v>
      </c>
      <c r="I79" s="63">
        <v>326</v>
      </c>
      <c r="J79" s="63">
        <v>91</v>
      </c>
    </row>
    <row r="80" spans="3:10" ht="12">
      <c r="C80" s="10"/>
      <c r="D80" s="13"/>
      <c r="E80" s="13"/>
      <c r="F80" s="13"/>
      <c r="G80" s="13"/>
      <c r="H80" s="68"/>
      <c r="I80" s="68"/>
      <c r="J80" s="68"/>
    </row>
    <row r="81" spans="3:10" ht="12">
      <c r="C81" s="10"/>
      <c r="D81" s="13"/>
      <c r="E81" s="13"/>
      <c r="F81" s="13"/>
      <c r="G81" s="13"/>
      <c r="H81" s="68"/>
      <c r="I81" s="68"/>
      <c r="J81" s="68"/>
    </row>
    <row r="82" spans="3:10" ht="12">
      <c r="C82" s="10"/>
      <c r="D82" s="13"/>
      <c r="E82" s="13"/>
      <c r="F82" s="13"/>
      <c r="G82" s="13"/>
      <c r="H82" s="68"/>
      <c r="I82" s="68"/>
      <c r="J82" s="68"/>
    </row>
    <row r="83" spans="3:10" ht="12">
      <c r="C83" s="10"/>
      <c r="D83" s="13"/>
      <c r="E83" s="13"/>
      <c r="F83" s="13"/>
      <c r="G83" s="13"/>
      <c r="H83" s="68"/>
      <c r="I83" s="68"/>
      <c r="J83" s="68"/>
    </row>
    <row r="84" spans="3:10" ht="12">
      <c r="C84" s="10"/>
      <c r="D84" s="13"/>
      <c r="E84" s="13"/>
      <c r="F84" s="13"/>
      <c r="G84" s="13"/>
      <c r="H84" s="68"/>
      <c r="I84" s="68"/>
      <c r="J84" s="68"/>
    </row>
    <row r="85" spans="3:10" ht="12">
      <c r="C85" s="10"/>
      <c r="D85" s="13"/>
      <c r="E85" s="13"/>
      <c r="F85" s="13"/>
      <c r="G85" s="13"/>
      <c r="H85" s="68"/>
      <c r="I85" s="68"/>
      <c r="J85" s="68"/>
    </row>
    <row r="86" spans="3:10" ht="12">
      <c r="C86" s="10"/>
      <c r="D86" s="13"/>
      <c r="E86" s="13"/>
      <c r="F86" s="13"/>
      <c r="G86" s="13"/>
      <c r="H86" s="68"/>
      <c r="I86" s="68"/>
      <c r="J86" s="68"/>
    </row>
    <row r="87" spans="3:10" ht="12">
      <c r="C87" s="10"/>
      <c r="D87" s="13"/>
      <c r="E87" s="13"/>
      <c r="F87" s="13"/>
      <c r="G87" s="13"/>
      <c r="H87" s="68"/>
      <c r="I87" s="68"/>
      <c r="J87" s="68"/>
    </row>
    <row r="88" spans="3:10" ht="12">
      <c r="C88" s="10"/>
      <c r="D88" s="13"/>
      <c r="E88" s="13"/>
      <c r="F88" s="13"/>
      <c r="G88" s="13"/>
      <c r="H88" s="68"/>
      <c r="I88" s="68"/>
      <c r="J88" s="68"/>
    </row>
    <row r="89" spans="3:10" ht="12">
      <c r="C89" s="10"/>
      <c r="D89" s="13"/>
      <c r="E89" s="13"/>
      <c r="F89" s="13"/>
      <c r="G89" s="13"/>
      <c r="H89" s="68"/>
      <c r="I89" s="68"/>
      <c r="J89" s="68"/>
    </row>
    <row r="90" spans="3:10" ht="12">
      <c r="C90" s="10"/>
      <c r="D90" s="13"/>
      <c r="E90" s="13"/>
      <c r="F90" s="13"/>
      <c r="G90" s="13"/>
      <c r="H90" s="68"/>
      <c r="I90" s="68"/>
      <c r="J90" s="68"/>
    </row>
    <row r="91" spans="3:10" ht="12">
      <c r="C91" s="10"/>
      <c r="D91" s="10"/>
      <c r="E91" s="10"/>
      <c r="F91" s="10"/>
      <c r="G91" s="10"/>
      <c r="H91" s="48"/>
      <c r="I91" s="48"/>
      <c r="J91" s="53"/>
    </row>
    <row r="92" spans="3:10" ht="12">
      <c r="C92" s="10"/>
      <c r="D92" s="10"/>
      <c r="E92" s="10"/>
      <c r="F92" s="10"/>
      <c r="G92" s="10"/>
      <c r="H92" s="48"/>
      <c r="I92" s="48"/>
      <c r="J92" s="53"/>
    </row>
    <row r="93" spans="3:10" ht="12">
      <c r="C93" s="10"/>
      <c r="D93" s="10"/>
      <c r="E93" s="10"/>
      <c r="F93" s="10"/>
      <c r="G93" s="10"/>
      <c r="H93" s="48"/>
      <c r="I93" s="48"/>
      <c r="J93" s="53"/>
    </row>
    <row r="94" spans="3:10" ht="12">
      <c r="C94" s="10"/>
      <c r="D94" s="10"/>
      <c r="E94" s="10"/>
      <c r="F94" s="10"/>
      <c r="G94" s="10"/>
      <c r="H94" s="48"/>
      <c r="I94" s="48"/>
      <c r="J94" s="53"/>
    </row>
    <row r="95" spans="3:10" ht="12">
      <c r="C95" s="10"/>
      <c r="D95" s="10"/>
      <c r="E95" s="10"/>
      <c r="F95" s="10"/>
      <c r="G95" s="10"/>
      <c r="H95" s="48"/>
      <c r="I95" s="48"/>
      <c r="J95" s="53"/>
    </row>
    <row r="96" spans="3:10" ht="12">
      <c r="C96" s="10"/>
      <c r="D96" s="10"/>
      <c r="E96" s="10"/>
      <c r="F96" s="10"/>
      <c r="G96" s="10"/>
      <c r="H96" s="48"/>
      <c r="I96" s="48"/>
      <c r="J96" s="53"/>
    </row>
    <row r="97" spans="3:10" ht="12">
      <c r="C97" s="10"/>
      <c r="D97" s="10"/>
      <c r="E97" s="10"/>
      <c r="F97" s="10"/>
      <c r="G97" s="10"/>
      <c r="H97" s="48"/>
      <c r="I97" s="48"/>
      <c r="J97" s="53"/>
    </row>
    <row r="98" spans="3:10" ht="12">
      <c r="C98" s="10"/>
      <c r="D98" s="10"/>
      <c r="E98" s="10"/>
      <c r="F98" s="10"/>
      <c r="G98" s="10"/>
      <c r="H98" s="48"/>
      <c r="I98" s="48"/>
      <c r="J98" s="53"/>
    </row>
    <row r="99" spans="3:10" ht="12">
      <c r="C99" s="10"/>
      <c r="D99" s="10"/>
      <c r="E99" s="10"/>
      <c r="F99" s="10"/>
      <c r="G99" s="10"/>
      <c r="H99" s="48"/>
      <c r="I99" s="48"/>
      <c r="J99" s="53"/>
    </row>
    <row r="100" spans="3:10" ht="12">
      <c r="C100" s="10"/>
      <c r="D100" s="10"/>
      <c r="E100" s="10"/>
      <c r="F100" s="10"/>
      <c r="G100" s="10"/>
      <c r="H100" s="48"/>
      <c r="I100" s="48"/>
      <c r="J100" s="53"/>
    </row>
    <row r="101" spans="3:10" ht="12">
      <c r="C101" s="10"/>
      <c r="D101" s="10"/>
      <c r="E101" s="10"/>
      <c r="F101" s="10"/>
      <c r="G101" s="10"/>
      <c r="H101" s="48"/>
      <c r="I101" s="48"/>
      <c r="J101" s="53"/>
    </row>
    <row r="102" spans="3:10" ht="12">
      <c r="C102" s="10"/>
      <c r="D102" s="10"/>
      <c r="E102" s="10"/>
      <c r="F102" s="10"/>
      <c r="G102" s="10"/>
      <c r="H102" s="48"/>
      <c r="I102" s="48"/>
      <c r="J102" s="53"/>
    </row>
    <row r="103" spans="3:10" ht="12">
      <c r="C103" s="10"/>
      <c r="D103" s="10"/>
      <c r="E103" s="10"/>
      <c r="F103" s="10"/>
      <c r="G103" s="10"/>
      <c r="H103" s="48"/>
      <c r="I103" s="48"/>
      <c r="J103" s="53"/>
    </row>
    <row r="104" spans="3:10" ht="12">
      <c r="C104" s="10"/>
      <c r="D104" s="10"/>
      <c r="E104" s="10"/>
      <c r="F104" s="10"/>
      <c r="G104" s="10"/>
      <c r="H104" s="48"/>
      <c r="I104" s="48"/>
      <c r="J104" s="53"/>
    </row>
    <row r="105" spans="3:10" ht="12">
      <c r="C105" s="10"/>
      <c r="D105" s="10"/>
      <c r="E105" s="10"/>
      <c r="F105" s="10"/>
      <c r="G105" s="10"/>
      <c r="H105" s="48"/>
      <c r="I105" s="48"/>
      <c r="J105" s="53"/>
    </row>
    <row r="106" spans="3:10" ht="12">
      <c r="C106" s="10"/>
      <c r="D106" s="10"/>
      <c r="E106" s="10"/>
      <c r="F106" s="10"/>
      <c r="G106" s="10"/>
      <c r="H106" s="48"/>
      <c r="I106" s="48"/>
      <c r="J106" s="53"/>
    </row>
    <row r="107" spans="3:10" ht="12">
      <c r="C107" s="10"/>
      <c r="D107" s="10"/>
      <c r="E107" s="10"/>
      <c r="F107" s="10"/>
      <c r="G107" s="10"/>
      <c r="H107" s="48"/>
      <c r="I107" s="48"/>
      <c r="J107" s="53"/>
    </row>
    <row r="108" spans="3:10" ht="12">
      <c r="C108" s="10"/>
      <c r="D108" s="10"/>
      <c r="E108" s="10"/>
      <c r="F108" s="10"/>
      <c r="G108" s="10"/>
      <c r="H108" s="48"/>
      <c r="I108" s="48"/>
      <c r="J108" s="53"/>
    </row>
    <row r="109" spans="3:10" ht="12">
      <c r="C109" s="10"/>
      <c r="D109" s="10"/>
      <c r="E109" s="10"/>
      <c r="F109" s="10"/>
      <c r="G109" s="10"/>
      <c r="H109" s="48"/>
      <c r="I109" s="48"/>
      <c r="J109" s="53"/>
    </row>
    <row r="110" spans="3:10" ht="12">
      <c r="C110" s="10"/>
      <c r="D110" s="10"/>
      <c r="E110" s="10"/>
      <c r="F110" s="10"/>
      <c r="G110" s="10"/>
      <c r="H110" s="48"/>
      <c r="I110" s="48"/>
      <c r="J110" s="53"/>
    </row>
    <row r="111" spans="3:10" ht="12">
      <c r="C111" s="10"/>
      <c r="D111" s="10"/>
      <c r="E111" s="10"/>
      <c r="F111" s="10"/>
      <c r="G111" s="10"/>
      <c r="H111" s="48"/>
      <c r="I111" s="48"/>
      <c r="J111" s="53"/>
    </row>
    <row r="112" spans="3:10" ht="12">
      <c r="C112" s="10"/>
      <c r="D112" s="10"/>
      <c r="E112" s="10"/>
      <c r="F112" s="10"/>
      <c r="G112" s="10"/>
      <c r="H112" s="48"/>
      <c r="I112" s="48"/>
      <c r="J112" s="53"/>
    </row>
    <row r="113" spans="3:10" ht="12">
      <c r="C113" s="10"/>
      <c r="D113" s="10"/>
      <c r="E113" s="10"/>
      <c r="F113" s="10"/>
      <c r="G113" s="10"/>
      <c r="H113" s="48"/>
      <c r="I113" s="48"/>
      <c r="J113" s="53"/>
    </row>
    <row r="114" spans="3:10" ht="12">
      <c r="C114" s="10"/>
      <c r="D114" s="10"/>
      <c r="E114" s="10"/>
      <c r="F114" s="10"/>
      <c r="G114" s="10"/>
      <c r="H114" s="48"/>
      <c r="I114" s="48"/>
      <c r="J114" s="53"/>
    </row>
    <row r="115" spans="3:10" ht="12">
      <c r="C115" s="10"/>
      <c r="D115" s="10"/>
      <c r="E115" s="10"/>
      <c r="F115" s="10"/>
      <c r="G115" s="10"/>
      <c r="H115" s="48"/>
      <c r="I115" s="48"/>
      <c r="J115" s="53"/>
    </row>
    <row r="116" spans="3:10" ht="12">
      <c r="C116" s="10"/>
      <c r="D116" s="10"/>
      <c r="E116" s="10"/>
      <c r="F116" s="10"/>
      <c r="G116" s="10"/>
      <c r="H116" s="48"/>
      <c r="I116" s="48"/>
      <c r="J116" s="53"/>
    </row>
    <row r="117" spans="3:10" ht="12">
      <c r="C117" s="10"/>
      <c r="D117" s="10"/>
      <c r="E117" s="10"/>
      <c r="F117" s="10"/>
      <c r="G117" s="10"/>
      <c r="H117" s="48"/>
      <c r="I117" s="48"/>
      <c r="J117" s="53"/>
    </row>
    <row r="118" spans="3:10" ht="12">
      <c r="C118" s="10"/>
      <c r="D118" s="10"/>
      <c r="E118" s="10"/>
      <c r="F118" s="10"/>
      <c r="G118" s="10"/>
      <c r="H118" s="48"/>
      <c r="I118" s="48"/>
      <c r="J118" s="53"/>
    </row>
    <row r="119" spans="3:10" ht="12">
      <c r="C119" s="10"/>
      <c r="D119" s="10"/>
      <c r="E119" s="10"/>
      <c r="F119" s="10"/>
      <c r="G119" s="10"/>
      <c r="H119" s="48"/>
      <c r="I119" s="48"/>
      <c r="J119" s="53"/>
    </row>
    <row r="120" spans="3:9" ht="12">
      <c r="C120" s="10"/>
      <c r="D120" s="10"/>
      <c r="E120" s="10"/>
      <c r="F120" s="10"/>
      <c r="G120" s="10"/>
      <c r="H120" s="10"/>
      <c r="I120" s="10"/>
    </row>
    <row r="121" spans="3:9" ht="12">
      <c r="C121" s="10"/>
      <c r="D121" s="10"/>
      <c r="E121" s="10"/>
      <c r="F121" s="10"/>
      <c r="G121" s="10"/>
      <c r="H121" s="10"/>
      <c r="I121" s="10"/>
    </row>
    <row r="122" spans="3:9" ht="12">
      <c r="C122" s="10"/>
      <c r="D122" s="10"/>
      <c r="E122" s="10"/>
      <c r="F122" s="10"/>
      <c r="G122" s="10"/>
      <c r="H122" s="10"/>
      <c r="I122" s="10"/>
    </row>
    <row r="123" spans="3:9" ht="12">
      <c r="C123" s="10"/>
      <c r="D123" s="10"/>
      <c r="E123" s="10"/>
      <c r="F123" s="10"/>
      <c r="G123" s="10"/>
      <c r="H123" s="10"/>
      <c r="I123" s="10"/>
    </row>
    <row r="124" spans="3:9" ht="12">
      <c r="C124" s="10"/>
      <c r="D124" s="10"/>
      <c r="E124" s="10"/>
      <c r="F124" s="10"/>
      <c r="G124" s="10"/>
      <c r="H124" s="10"/>
      <c r="I124" s="10"/>
    </row>
    <row r="125" spans="3:9" ht="12">
      <c r="C125" s="10"/>
      <c r="D125" s="10"/>
      <c r="E125" s="10"/>
      <c r="F125" s="10"/>
      <c r="G125" s="10"/>
      <c r="H125" s="10"/>
      <c r="I125" s="10"/>
    </row>
    <row r="126" spans="3:9" ht="12">
      <c r="C126" s="10"/>
      <c r="D126" s="10"/>
      <c r="E126" s="10"/>
      <c r="F126" s="10"/>
      <c r="G126" s="10"/>
      <c r="H126" s="10"/>
      <c r="I126" s="10"/>
    </row>
    <row r="127" spans="3:9" ht="12">
      <c r="C127" s="10"/>
      <c r="D127" s="10"/>
      <c r="E127" s="10"/>
      <c r="F127" s="10"/>
      <c r="G127" s="10"/>
      <c r="H127" s="10"/>
      <c r="I127" s="10"/>
    </row>
    <row r="128" spans="3:9" ht="12">
      <c r="C128" s="10"/>
      <c r="D128" s="10"/>
      <c r="E128" s="10"/>
      <c r="F128" s="10"/>
      <c r="G128" s="10"/>
      <c r="H128" s="10"/>
      <c r="I128" s="10"/>
    </row>
    <row r="129" spans="3:9" ht="12">
      <c r="C129" s="10"/>
      <c r="D129" s="10"/>
      <c r="E129" s="10"/>
      <c r="F129" s="10"/>
      <c r="G129" s="10"/>
      <c r="H129" s="10"/>
      <c r="I129" s="10"/>
    </row>
    <row r="130" spans="3:9" ht="12">
      <c r="C130" s="10"/>
      <c r="D130" s="10"/>
      <c r="E130" s="10"/>
      <c r="F130" s="10"/>
      <c r="G130" s="10"/>
      <c r="H130" s="10"/>
      <c r="I130" s="10"/>
    </row>
    <row r="131" spans="3:9" ht="12">
      <c r="C131" s="10"/>
      <c r="D131" s="10"/>
      <c r="E131" s="10"/>
      <c r="F131" s="10"/>
      <c r="G131" s="10"/>
      <c r="H131" s="10"/>
      <c r="I131" s="10"/>
    </row>
    <row r="132" spans="3:9" ht="12">
      <c r="C132" s="10"/>
      <c r="D132" s="10"/>
      <c r="E132" s="10"/>
      <c r="F132" s="10"/>
      <c r="G132" s="10"/>
      <c r="H132" s="10"/>
      <c r="I132" s="10"/>
    </row>
    <row r="133" spans="3:9" ht="12">
      <c r="C133" s="10"/>
      <c r="D133" s="10"/>
      <c r="E133" s="10"/>
      <c r="F133" s="10"/>
      <c r="G133" s="10"/>
      <c r="H133" s="10"/>
      <c r="I133" s="10"/>
    </row>
    <row r="134" spans="3:9" ht="12">
      <c r="C134" s="10"/>
      <c r="D134" s="10"/>
      <c r="E134" s="10"/>
      <c r="F134" s="10"/>
      <c r="G134" s="10"/>
      <c r="H134" s="10"/>
      <c r="I134" s="10"/>
    </row>
    <row r="135" spans="3:9" ht="12">
      <c r="C135" s="10"/>
      <c r="D135" s="10"/>
      <c r="E135" s="10"/>
      <c r="F135" s="10"/>
      <c r="G135" s="10"/>
      <c r="H135" s="10"/>
      <c r="I135" s="10"/>
    </row>
    <row r="136" spans="3:9" ht="12">
      <c r="C136" s="10"/>
      <c r="D136" s="10"/>
      <c r="E136" s="10"/>
      <c r="F136" s="10"/>
      <c r="G136" s="10"/>
      <c r="H136" s="10"/>
      <c r="I136" s="10"/>
    </row>
    <row r="137" spans="3:9" ht="12">
      <c r="C137" s="10"/>
      <c r="D137" s="10"/>
      <c r="E137" s="10"/>
      <c r="F137" s="10"/>
      <c r="G137" s="10"/>
      <c r="H137" s="10"/>
      <c r="I137" s="10"/>
    </row>
    <row r="138" spans="3:9" ht="12">
      <c r="C138" s="10"/>
      <c r="D138" s="10"/>
      <c r="E138" s="10"/>
      <c r="F138" s="10"/>
      <c r="G138" s="10"/>
      <c r="H138" s="10"/>
      <c r="I138" s="10"/>
    </row>
    <row r="139" spans="3:9" ht="12">
      <c r="C139" s="10"/>
      <c r="D139" s="10"/>
      <c r="E139" s="10"/>
      <c r="F139" s="10"/>
      <c r="G139" s="10"/>
      <c r="H139" s="10"/>
      <c r="I139" s="10"/>
    </row>
    <row r="140" spans="3:9" ht="12">
      <c r="C140" s="10"/>
      <c r="D140" s="10"/>
      <c r="E140" s="10"/>
      <c r="F140" s="10"/>
      <c r="G140" s="10"/>
      <c r="H140" s="10"/>
      <c r="I140" s="10"/>
    </row>
    <row r="141" spans="3:9" ht="12">
      <c r="C141" s="10"/>
      <c r="D141" s="10"/>
      <c r="E141" s="10"/>
      <c r="F141" s="10"/>
      <c r="G141" s="10"/>
      <c r="H141" s="10"/>
      <c r="I141" s="10"/>
    </row>
    <row r="142" spans="3:9" ht="12">
      <c r="C142" s="10"/>
      <c r="D142" s="10"/>
      <c r="E142" s="10"/>
      <c r="F142" s="10"/>
      <c r="G142" s="10"/>
      <c r="H142" s="10"/>
      <c r="I142" s="10"/>
    </row>
    <row r="143" spans="3:9" ht="12">
      <c r="C143" s="10"/>
      <c r="D143" s="10"/>
      <c r="E143" s="10"/>
      <c r="F143" s="10"/>
      <c r="G143" s="10"/>
      <c r="H143" s="10"/>
      <c r="I143" s="10"/>
    </row>
    <row r="144" spans="3:9" ht="12">
      <c r="C144" s="10"/>
      <c r="D144" s="10"/>
      <c r="E144" s="10"/>
      <c r="F144" s="10"/>
      <c r="G144" s="10"/>
      <c r="H144" s="10"/>
      <c r="I144" s="10"/>
    </row>
    <row r="145" spans="3:9" ht="12">
      <c r="C145" s="10"/>
      <c r="D145" s="10"/>
      <c r="E145" s="10"/>
      <c r="F145" s="10"/>
      <c r="G145" s="10"/>
      <c r="H145" s="10"/>
      <c r="I145" s="10"/>
    </row>
    <row r="146" spans="3:9" ht="12">
      <c r="C146" s="10"/>
      <c r="D146" s="10"/>
      <c r="E146" s="10"/>
      <c r="F146" s="10"/>
      <c r="G146" s="10"/>
      <c r="H146" s="10"/>
      <c r="I146" s="10"/>
    </row>
    <row r="147" spans="3:9" ht="12">
      <c r="C147" s="10"/>
      <c r="D147" s="10"/>
      <c r="E147" s="10"/>
      <c r="F147" s="10"/>
      <c r="G147" s="10"/>
      <c r="H147" s="10"/>
      <c r="I147" s="10"/>
    </row>
    <row r="148" spans="3:9" ht="12">
      <c r="C148" s="10"/>
      <c r="D148" s="10"/>
      <c r="E148" s="10"/>
      <c r="F148" s="10"/>
      <c r="G148" s="10"/>
      <c r="H148" s="10"/>
      <c r="I148" s="10"/>
    </row>
    <row r="149" spans="3:9" ht="12">
      <c r="C149" s="10"/>
      <c r="D149" s="10"/>
      <c r="E149" s="10"/>
      <c r="F149" s="10"/>
      <c r="G149" s="10"/>
      <c r="H149" s="10"/>
      <c r="I149" s="10"/>
    </row>
    <row r="150" spans="3:9" ht="12">
      <c r="C150" s="10"/>
      <c r="D150" s="10"/>
      <c r="E150" s="10"/>
      <c r="F150" s="10"/>
      <c r="G150" s="10"/>
      <c r="H150" s="10"/>
      <c r="I150" s="10"/>
    </row>
    <row r="151" spans="3:9" ht="12">
      <c r="C151" s="10"/>
      <c r="D151" s="10"/>
      <c r="E151" s="10"/>
      <c r="F151" s="10"/>
      <c r="G151" s="10"/>
      <c r="H151" s="10"/>
      <c r="I151" s="10"/>
    </row>
    <row r="152" spans="3:9" ht="12">
      <c r="C152" s="10"/>
      <c r="D152" s="10"/>
      <c r="E152" s="10"/>
      <c r="F152" s="10"/>
      <c r="G152" s="10"/>
      <c r="H152" s="10"/>
      <c r="I152" s="10"/>
    </row>
    <row r="153" spans="3:9" ht="12">
      <c r="C153" s="10"/>
      <c r="D153" s="10"/>
      <c r="E153" s="10"/>
      <c r="F153" s="10"/>
      <c r="G153" s="10"/>
      <c r="H153" s="10"/>
      <c r="I153" s="10"/>
    </row>
    <row r="154" spans="3:9" ht="12">
      <c r="C154" s="10"/>
      <c r="D154" s="10"/>
      <c r="E154" s="10"/>
      <c r="F154" s="10"/>
      <c r="G154" s="10"/>
      <c r="H154" s="10"/>
      <c r="I154" s="10"/>
    </row>
    <row r="155" spans="3:9" ht="12">
      <c r="C155" s="10"/>
      <c r="D155" s="10"/>
      <c r="E155" s="10"/>
      <c r="F155" s="10"/>
      <c r="G155" s="10"/>
      <c r="H155" s="10"/>
      <c r="I155" s="10"/>
    </row>
    <row r="156" spans="3:9" ht="12">
      <c r="C156" s="10"/>
      <c r="D156" s="10"/>
      <c r="E156" s="10"/>
      <c r="F156" s="10"/>
      <c r="G156" s="10"/>
      <c r="H156" s="10"/>
      <c r="I156" s="10"/>
    </row>
    <row r="157" spans="3:9" ht="12">
      <c r="C157" s="10"/>
      <c r="D157" s="10"/>
      <c r="E157" s="10"/>
      <c r="F157" s="10"/>
      <c r="G157" s="10"/>
      <c r="H157" s="10"/>
      <c r="I157" s="10"/>
    </row>
    <row r="158" spans="3:9" ht="12">
      <c r="C158" s="10"/>
      <c r="D158" s="10"/>
      <c r="E158" s="10"/>
      <c r="F158" s="10"/>
      <c r="G158" s="10"/>
      <c r="H158" s="10"/>
      <c r="I158" s="10"/>
    </row>
    <row r="159" spans="3:9" ht="12">
      <c r="C159" s="10"/>
      <c r="D159" s="10"/>
      <c r="E159" s="10"/>
      <c r="F159" s="10"/>
      <c r="G159" s="10"/>
      <c r="H159" s="10"/>
      <c r="I159" s="10"/>
    </row>
    <row r="160" spans="3:9" ht="12">
      <c r="C160" s="10"/>
      <c r="D160" s="10"/>
      <c r="E160" s="10"/>
      <c r="F160" s="10"/>
      <c r="G160" s="10"/>
      <c r="H160" s="10"/>
      <c r="I160" s="10"/>
    </row>
    <row r="161" spans="3:9" ht="12">
      <c r="C161" s="10"/>
      <c r="D161" s="10"/>
      <c r="E161" s="10"/>
      <c r="F161" s="10"/>
      <c r="G161" s="10"/>
      <c r="H161" s="10"/>
      <c r="I161" s="10"/>
    </row>
    <row r="162" spans="3:9" ht="12">
      <c r="C162" s="10"/>
      <c r="D162" s="10"/>
      <c r="E162" s="10"/>
      <c r="F162" s="10"/>
      <c r="G162" s="10"/>
      <c r="H162" s="10"/>
      <c r="I162" s="10"/>
    </row>
    <row r="163" spans="3:9" ht="12">
      <c r="C163" s="10"/>
      <c r="D163" s="10"/>
      <c r="E163" s="10"/>
      <c r="F163" s="10"/>
      <c r="G163" s="10"/>
      <c r="H163" s="10"/>
      <c r="I163" s="10"/>
    </row>
    <row r="164" spans="3:9" ht="12">
      <c r="C164" s="10"/>
      <c r="D164" s="10"/>
      <c r="E164" s="10"/>
      <c r="F164" s="10"/>
      <c r="G164" s="10"/>
      <c r="H164" s="10"/>
      <c r="I164" s="10"/>
    </row>
    <row r="165" spans="3:9" ht="12">
      <c r="C165" s="10"/>
      <c r="D165" s="10"/>
      <c r="E165" s="10"/>
      <c r="F165" s="10"/>
      <c r="G165" s="10"/>
      <c r="H165" s="10"/>
      <c r="I165" s="10"/>
    </row>
    <row r="166" spans="3:9" ht="12">
      <c r="C166" s="10"/>
      <c r="D166" s="10"/>
      <c r="E166" s="10"/>
      <c r="F166" s="10"/>
      <c r="G166" s="10"/>
      <c r="H166" s="10"/>
      <c r="I166" s="10"/>
    </row>
    <row r="167" spans="3:9" ht="12">
      <c r="C167" s="10"/>
      <c r="D167" s="10"/>
      <c r="E167" s="10"/>
      <c r="F167" s="10"/>
      <c r="G167" s="10"/>
      <c r="H167" s="10"/>
      <c r="I167" s="10"/>
    </row>
    <row r="168" spans="3:9" ht="12">
      <c r="C168" s="10"/>
      <c r="D168" s="10"/>
      <c r="E168" s="10"/>
      <c r="F168" s="10"/>
      <c r="G168" s="10"/>
      <c r="H168" s="10"/>
      <c r="I168" s="10"/>
    </row>
    <row r="169" spans="3:9" ht="12">
      <c r="C169" s="10"/>
      <c r="D169" s="10"/>
      <c r="E169" s="10"/>
      <c r="F169" s="10"/>
      <c r="G169" s="10"/>
      <c r="H169" s="10"/>
      <c r="I169" s="10"/>
    </row>
    <row r="170" spans="3:9" ht="12">
      <c r="C170" s="10"/>
      <c r="D170" s="10"/>
      <c r="E170" s="10"/>
      <c r="F170" s="10"/>
      <c r="G170" s="10"/>
      <c r="H170" s="10"/>
      <c r="I170" s="10"/>
    </row>
    <row r="171" spans="3:9" ht="12">
      <c r="C171" s="10"/>
      <c r="D171" s="10"/>
      <c r="E171" s="10"/>
      <c r="F171" s="10"/>
      <c r="G171" s="10"/>
      <c r="H171" s="10"/>
      <c r="I171" s="10"/>
    </row>
    <row r="172" spans="3:9" ht="12">
      <c r="C172" s="10"/>
      <c r="D172" s="10"/>
      <c r="E172" s="10"/>
      <c r="F172" s="10"/>
      <c r="G172" s="10"/>
      <c r="H172" s="10"/>
      <c r="I172" s="10"/>
    </row>
    <row r="173" spans="3:9" ht="12">
      <c r="C173" s="10"/>
      <c r="D173" s="10"/>
      <c r="E173" s="10"/>
      <c r="F173" s="10"/>
      <c r="G173" s="10"/>
      <c r="H173" s="10"/>
      <c r="I173" s="10"/>
    </row>
    <row r="174" spans="3:9" ht="12">
      <c r="C174" s="10"/>
      <c r="D174" s="10"/>
      <c r="E174" s="10"/>
      <c r="F174" s="10"/>
      <c r="G174" s="10"/>
      <c r="H174" s="10"/>
      <c r="I174" s="10"/>
    </row>
    <row r="175" spans="3:9" ht="12">
      <c r="C175" s="10"/>
      <c r="D175" s="10"/>
      <c r="E175" s="10"/>
      <c r="F175" s="10"/>
      <c r="G175" s="10"/>
      <c r="H175" s="10"/>
      <c r="I175" s="10"/>
    </row>
    <row r="176" spans="3:9" ht="12">
      <c r="C176" s="10"/>
      <c r="D176" s="10"/>
      <c r="E176" s="10"/>
      <c r="F176" s="10"/>
      <c r="G176" s="10"/>
      <c r="H176" s="10"/>
      <c r="I176" s="10"/>
    </row>
    <row r="177" spans="3:9" ht="12">
      <c r="C177" s="10"/>
      <c r="D177" s="10"/>
      <c r="E177" s="10"/>
      <c r="F177" s="10"/>
      <c r="G177" s="10"/>
      <c r="H177" s="10"/>
      <c r="I177" s="10"/>
    </row>
    <row r="178" spans="3:9" ht="12">
      <c r="C178" s="10"/>
      <c r="D178" s="10"/>
      <c r="E178" s="10"/>
      <c r="F178" s="10"/>
      <c r="G178" s="10"/>
      <c r="H178" s="10"/>
      <c r="I178" s="10"/>
    </row>
    <row r="179" spans="3:9" ht="12">
      <c r="C179" s="10"/>
      <c r="D179" s="10"/>
      <c r="E179" s="10"/>
      <c r="F179" s="10"/>
      <c r="G179" s="10"/>
      <c r="H179" s="10"/>
      <c r="I179" s="10"/>
    </row>
    <row r="180" spans="3:9" ht="12">
      <c r="C180" s="10"/>
      <c r="D180" s="10"/>
      <c r="E180" s="10"/>
      <c r="F180" s="10"/>
      <c r="G180" s="10"/>
      <c r="H180" s="10"/>
      <c r="I180" s="10"/>
    </row>
    <row r="181" spans="3:9" ht="12">
      <c r="C181" s="10"/>
      <c r="D181" s="10"/>
      <c r="E181" s="10"/>
      <c r="F181" s="10"/>
      <c r="G181" s="10"/>
      <c r="H181" s="10"/>
      <c r="I181" s="10"/>
    </row>
    <row r="182" spans="3:9" ht="12">
      <c r="C182" s="10"/>
      <c r="D182" s="10"/>
      <c r="E182" s="10"/>
      <c r="F182" s="10"/>
      <c r="G182" s="10"/>
      <c r="H182" s="10"/>
      <c r="I182" s="10"/>
    </row>
    <row r="183" spans="3:9" ht="12">
      <c r="C183" s="10"/>
      <c r="D183" s="10"/>
      <c r="E183" s="10"/>
      <c r="F183" s="10"/>
      <c r="G183" s="10"/>
      <c r="H183" s="10"/>
      <c r="I183" s="10"/>
    </row>
    <row r="184" spans="3:9" ht="12">
      <c r="C184" s="10"/>
      <c r="D184" s="10"/>
      <c r="E184" s="10"/>
      <c r="F184" s="10"/>
      <c r="G184" s="10"/>
      <c r="H184" s="10"/>
      <c r="I184" s="10"/>
    </row>
    <row r="185" spans="3:9" ht="12">
      <c r="C185" s="10"/>
      <c r="D185" s="10"/>
      <c r="E185" s="10"/>
      <c r="F185" s="10"/>
      <c r="G185" s="10"/>
      <c r="H185" s="10"/>
      <c r="I185" s="10"/>
    </row>
    <row r="186" spans="3:9" ht="12">
      <c r="C186" s="10"/>
      <c r="D186" s="10"/>
      <c r="E186" s="10"/>
      <c r="F186" s="10"/>
      <c r="G186" s="10"/>
      <c r="H186" s="10"/>
      <c r="I186" s="10"/>
    </row>
    <row r="187" spans="3:9" ht="12">
      <c r="C187" s="10"/>
      <c r="D187" s="10"/>
      <c r="E187" s="10"/>
      <c r="F187" s="10"/>
      <c r="G187" s="10"/>
      <c r="H187" s="10"/>
      <c r="I187" s="10"/>
    </row>
    <row r="188" spans="3:9" ht="12">
      <c r="C188" s="10"/>
      <c r="D188" s="10"/>
      <c r="E188" s="10"/>
      <c r="F188" s="10"/>
      <c r="G188" s="10"/>
      <c r="H188" s="10"/>
      <c r="I188" s="10"/>
    </row>
    <row r="189" spans="3:9" ht="12">
      <c r="C189" s="10"/>
      <c r="D189" s="10"/>
      <c r="E189" s="10"/>
      <c r="F189" s="10"/>
      <c r="G189" s="10"/>
      <c r="H189" s="10"/>
      <c r="I189" s="10"/>
    </row>
    <row r="190" spans="3:9" ht="12">
      <c r="C190" s="10"/>
      <c r="D190" s="10"/>
      <c r="E190" s="10"/>
      <c r="F190" s="10"/>
      <c r="G190" s="10"/>
      <c r="H190" s="10"/>
      <c r="I190" s="10"/>
    </row>
    <row r="191" spans="3:9" ht="12">
      <c r="C191" s="10"/>
      <c r="D191" s="10"/>
      <c r="E191" s="10"/>
      <c r="F191" s="10"/>
      <c r="G191" s="10"/>
      <c r="H191" s="10"/>
      <c r="I191" s="10"/>
    </row>
    <row r="192" spans="3:9" ht="12">
      <c r="C192" s="10"/>
      <c r="D192" s="10"/>
      <c r="E192" s="10"/>
      <c r="F192" s="10"/>
      <c r="G192" s="10"/>
      <c r="H192" s="10"/>
      <c r="I192" s="10"/>
    </row>
    <row r="193" spans="3:9" ht="12">
      <c r="C193" s="10"/>
      <c r="D193" s="10"/>
      <c r="E193" s="10"/>
      <c r="F193" s="10"/>
      <c r="G193" s="10"/>
      <c r="H193" s="10"/>
      <c r="I193" s="10"/>
    </row>
    <row r="194" spans="3:9" ht="12">
      <c r="C194" s="10"/>
      <c r="D194" s="10"/>
      <c r="E194" s="10"/>
      <c r="F194" s="10"/>
      <c r="G194" s="10"/>
      <c r="H194" s="10"/>
      <c r="I194" s="10"/>
    </row>
    <row r="195" spans="3:9" ht="12">
      <c r="C195" s="10"/>
      <c r="D195" s="10"/>
      <c r="E195" s="10"/>
      <c r="F195" s="10"/>
      <c r="G195" s="10"/>
      <c r="H195" s="10"/>
      <c r="I195" s="10"/>
    </row>
    <row r="196" spans="3:9" ht="12">
      <c r="C196" s="10"/>
      <c r="D196" s="10"/>
      <c r="E196" s="10"/>
      <c r="F196" s="10"/>
      <c r="G196" s="10"/>
      <c r="H196" s="10"/>
      <c r="I196" s="10"/>
    </row>
    <row r="197" spans="3:9" ht="12">
      <c r="C197" s="10"/>
      <c r="D197" s="10"/>
      <c r="E197" s="10"/>
      <c r="F197" s="10"/>
      <c r="G197" s="10"/>
      <c r="H197" s="10"/>
      <c r="I197" s="10"/>
    </row>
    <row r="198" spans="3:9" ht="12">
      <c r="C198" s="10"/>
      <c r="D198" s="10"/>
      <c r="E198" s="10"/>
      <c r="F198" s="10"/>
      <c r="G198" s="10"/>
      <c r="H198" s="10"/>
      <c r="I198" s="10"/>
    </row>
    <row r="199" spans="3:9" ht="12">
      <c r="C199" s="10"/>
      <c r="D199" s="10"/>
      <c r="E199" s="10"/>
      <c r="F199" s="10"/>
      <c r="G199" s="10"/>
      <c r="H199" s="10"/>
      <c r="I199" s="10"/>
    </row>
    <row r="200" spans="3:9" ht="12">
      <c r="C200" s="10"/>
      <c r="D200" s="10"/>
      <c r="E200" s="10"/>
      <c r="F200" s="10"/>
      <c r="G200" s="10"/>
      <c r="H200" s="10"/>
      <c r="I200" s="10"/>
    </row>
    <row r="201" spans="3:9" ht="12">
      <c r="C201" s="10"/>
      <c r="D201" s="10"/>
      <c r="E201" s="10"/>
      <c r="F201" s="10"/>
      <c r="G201" s="10"/>
      <c r="H201" s="10"/>
      <c r="I201" s="10"/>
    </row>
    <row r="202" spans="3:9" ht="12">
      <c r="C202" s="10"/>
      <c r="D202" s="10"/>
      <c r="E202" s="10"/>
      <c r="F202" s="10"/>
      <c r="G202" s="10"/>
      <c r="H202" s="10"/>
      <c r="I202" s="10"/>
    </row>
    <row r="203" spans="3:9" ht="12">
      <c r="C203" s="10"/>
      <c r="D203" s="10"/>
      <c r="E203" s="10"/>
      <c r="F203" s="10"/>
      <c r="G203" s="10"/>
      <c r="H203" s="10"/>
      <c r="I203" s="10"/>
    </row>
    <row r="204" spans="3:9" ht="12">
      <c r="C204" s="10"/>
      <c r="D204" s="10"/>
      <c r="E204" s="10"/>
      <c r="F204" s="10"/>
      <c r="G204" s="10"/>
      <c r="H204" s="10"/>
      <c r="I204" s="10"/>
    </row>
    <row r="205" spans="3:9" ht="12">
      <c r="C205" s="10"/>
      <c r="D205" s="10"/>
      <c r="E205" s="10"/>
      <c r="F205" s="10"/>
      <c r="G205" s="10"/>
      <c r="H205" s="10"/>
      <c r="I205" s="10"/>
    </row>
    <row r="206" spans="3:9" ht="12">
      <c r="C206" s="10"/>
      <c r="D206" s="10"/>
      <c r="E206" s="10"/>
      <c r="F206" s="10"/>
      <c r="G206" s="10"/>
      <c r="H206" s="10"/>
      <c r="I206" s="10"/>
    </row>
    <row r="207" spans="3:9" ht="12">
      <c r="C207" s="10"/>
      <c r="D207" s="10"/>
      <c r="E207" s="10"/>
      <c r="F207" s="10"/>
      <c r="G207" s="10"/>
      <c r="H207" s="10"/>
      <c r="I207" s="10"/>
    </row>
    <row r="208" spans="3:9" ht="12">
      <c r="C208" s="10"/>
      <c r="D208" s="10"/>
      <c r="E208" s="10"/>
      <c r="F208" s="10"/>
      <c r="G208" s="10"/>
      <c r="H208" s="10"/>
      <c r="I208" s="10"/>
    </row>
    <row r="209" spans="3:9" ht="12">
      <c r="C209" s="10"/>
      <c r="D209" s="10"/>
      <c r="E209" s="10"/>
      <c r="F209" s="10"/>
      <c r="G209" s="10"/>
      <c r="H209" s="10"/>
      <c r="I209" s="10"/>
    </row>
    <row r="210" spans="3:9" ht="12">
      <c r="C210" s="10"/>
      <c r="D210" s="10"/>
      <c r="E210" s="10"/>
      <c r="F210" s="10"/>
      <c r="G210" s="10"/>
      <c r="H210" s="10"/>
      <c r="I210" s="10"/>
    </row>
    <row r="211" spans="3:9" ht="12">
      <c r="C211" s="10"/>
      <c r="D211" s="10"/>
      <c r="E211" s="10"/>
      <c r="F211" s="10"/>
      <c r="G211" s="10"/>
      <c r="H211" s="10"/>
      <c r="I211" s="10"/>
    </row>
    <row r="212" spans="3:9" ht="12">
      <c r="C212" s="10"/>
      <c r="D212" s="10"/>
      <c r="E212" s="10"/>
      <c r="F212" s="10"/>
      <c r="G212" s="10"/>
      <c r="H212" s="10"/>
      <c r="I212" s="10"/>
    </row>
    <row r="213" spans="3:9" ht="12">
      <c r="C213" s="10"/>
      <c r="D213" s="10"/>
      <c r="E213" s="10"/>
      <c r="F213" s="10"/>
      <c r="G213" s="10"/>
      <c r="H213" s="10"/>
      <c r="I213" s="10"/>
    </row>
    <row r="214" spans="3:9" ht="12">
      <c r="C214" s="10"/>
      <c r="D214" s="10"/>
      <c r="E214" s="10"/>
      <c r="F214" s="10"/>
      <c r="G214" s="10"/>
      <c r="H214" s="10"/>
      <c r="I214" s="10"/>
    </row>
    <row r="215" spans="3:9" ht="12">
      <c r="C215" s="10"/>
      <c r="D215" s="10"/>
      <c r="E215" s="10"/>
      <c r="F215" s="10"/>
      <c r="G215" s="10"/>
      <c r="H215" s="10"/>
      <c r="I215" s="10"/>
    </row>
    <row r="216" spans="3:9" ht="12">
      <c r="C216" s="10"/>
      <c r="D216" s="10"/>
      <c r="E216" s="10"/>
      <c r="F216" s="10"/>
      <c r="G216" s="10"/>
      <c r="H216" s="10"/>
      <c r="I216" s="10"/>
    </row>
    <row r="217" spans="3:9" ht="12">
      <c r="C217" s="10"/>
      <c r="D217" s="10"/>
      <c r="E217" s="10"/>
      <c r="F217" s="10"/>
      <c r="G217" s="10"/>
      <c r="H217" s="10"/>
      <c r="I217" s="10"/>
    </row>
    <row r="218" spans="3:9" ht="12">
      <c r="C218" s="10"/>
      <c r="D218" s="10"/>
      <c r="E218" s="10"/>
      <c r="F218" s="10"/>
      <c r="G218" s="10"/>
      <c r="H218" s="10"/>
      <c r="I218" s="10"/>
    </row>
    <row r="219" spans="3:9" ht="12">
      <c r="C219" s="10"/>
      <c r="D219" s="10"/>
      <c r="E219" s="10"/>
      <c r="F219" s="10"/>
      <c r="G219" s="10"/>
      <c r="H219" s="10"/>
      <c r="I219" s="10"/>
    </row>
    <row r="220" spans="3:9" ht="12">
      <c r="C220" s="10"/>
      <c r="D220" s="10"/>
      <c r="E220" s="10"/>
      <c r="F220" s="10"/>
      <c r="G220" s="10"/>
      <c r="H220" s="10"/>
      <c r="I220" s="10"/>
    </row>
    <row r="221" spans="3:9" ht="12">
      <c r="C221" s="10"/>
      <c r="D221" s="10"/>
      <c r="E221" s="10"/>
      <c r="F221" s="10"/>
      <c r="G221" s="10"/>
      <c r="H221" s="10"/>
      <c r="I221" s="10"/>
    </row>
    <row r="222" spans="3:9" ht="12">
      <c r="C222" s="10"/>
      <c r="D222" s="10"/>
      <c r="E222" s="10"/>
      <c r="F222" s="10"/>
      <c r="G222" s="10"/>
      <c r="H222" s="10"/>
      <c r="I222" s="10"/>
    </row>
    <row r="223" spans="3:9" ht="12">
      <c r="C223" s="10"/>
      <c r="D223" s="10"/>
      <c r="E223" s="10"/>
      <c r="F223" s="10"/>
      <c r="G223" s="10"/>
      <c r="H223" s="10"/>
      <c r="I223" s="10"/>
    </row>
    <row r="224" spans="3:9" ht="12">
      <c r="C224" s="10"/>
      <c r="D224" s="10"/>
      <c r="E224" s="10"/>
      <c r="F224" s="10"/>
      <c r="G224" s="10"/>
      <c r="H224" s="10"/>
      <c r="I224" s="10"/>
    </row>
    <row r="225" spans="3:9" ht="12">
      <c r="C225" s="10"/>
      <c r="D225" s="10"/>
      <c r="E225" s="10"/>
      <c r="F225" s="10"/>
      <c r="G225" s="10"/>
      <c r="H225" s="10"/>
      <c r="I225" s="10"/>
    </row>
    <row r="226" spans="3:9" ht="12">
      <c r="C226" s="10"/>
      <c r="D226" s="10"/>
      <c r="E226" s="10"/>
      <c r="F226" s="10"/>
      <c r="G226" s="10"/>
      <c r="H226" s="10"/>
      <c r="I226" s="10"/>
    </row>
    <row r="227" spans="3:9" ht="12">
      <c r="C227" s="10"/>
      <c r="D227" s="10"/>
      <c r="E227" s="10"/>
      <c r="F227" s="10"/>
      <c r="G227" s="10"/>
      <c r="H227" s="10"/>
      <c r="I227" s="10"/>
    </row>
    <row r="228" spans="3:9" ht="12">
      <c r="C228" s="10"/>
      <c r="D228" s="10"/>
      <c r="E228" s="10"/>
      <c r="F228" s="10"/>
      <c r="G228" s="10"/>
      <c r="H228" s="10"/>
      <c r="I228" s="10"/>
    </row>
    <row r="229" spans="3:9" ht="12">
      <c r="C229" s="10"/>
      <c r="D229" s="10"/>
      <c r="E229" s="10"/>
      <c r="F229" s="10"/>
      <c r="G229" s="10"/>
      <c r="H229" s="10"/>
      <c r="I229" s="10"/>
    </row>
    <row r="230" spans="3:9" ht="12">
      <c r="C230" s="10"/>
      <c r="D230" s="10"/>
      <c r="E230" s="10"/>
      <c r="F230" s="10"/>
      <c r="G230" s="10"/>
      <c r="H230" s="10"/>
      <c r="I230" s="10"/>
    </row>
    <row r="231" spans="3:9" ht="12">
      <c r="C231" s="10"/>
      <c r="D231" s="10"/>
      <c r="E231" s="10"/>
      <c r="F231" s="10"/>
      <c r="G231" s="10"/>
      <c r="H231" s="10"/>
      <c r="I231" s="10"/>
    </row>
    <row r="232" spans="3:9" ht="12">
      <c r="C232" s="10"/>
      <c r="D232" s="10"/>
      <c r="E232" s="10"/>
      <c r="F232" s="10"/>
      <c r="G232" s="10"/>
      <c r="H232" s="10"/>
      <c r="I232" s="10"/>
    </row>
    <row r="233" spans="3:9" ht="12">
      <c r="C233" s="10"/>
      <c r="D233" s="10"/>
      <c r="E233" s="10"/>
      <c r="F233" s="10"/>
      <c r="G233" s="10"/>
      <c r="H233" s="10"/>
      <c r="I233" s="10"/>
    </row>
    <row r="234" spans="3:9" ht="12">
      <c r="C234" s="10"/>
      <c r="D234" s="10"/>
      <c r="E234" s="10"/>
      <c r="F234" s="10"/>
      <c r="G234" s="10"/>
      <c r="H234" s="10"/>
      <c r="I234" s="10"/>
    </row>
    <row r="235" spans="3:9" ht="12">
      <c r="C235" s="10"/>
      <c r="D235" s="10"/>
      <c r="E235" s="10"/>
      <c r="F235" s="10"/>
      <c r="G235" s="10"/>
      <c r="H235" s="10"/>
      <c r="I235" s="10"/>
    </row>
    <row r="236" spans="3:9" ht="12">
      <c r="C236" s="10"/>
      <c r="D236" s="10"/>
      <c r="E236" s="10"/>
      <c r="F236" s="10"/>
      <c r="G236" s="10"/>
      <c r="H236" s="10"/>
      <c r="I236" s="10"/>
    </row>
    <row r="237" spans="3:9" ht="12">
      <c r="C237" s="10"/>
      <c r="D237" s="10"/>
      <c r="E237" s="10"/>
      <c r="F237" s="10"/>
      <c r="G237" s="10"/>
      <c r="H237" s="10"/>
      <c r="I237" s="10"/>
    </row>
    <row r="238" spans="3:9" ht="12">
      <c r="C238" s="10"/>
      <c r="D238" s="10"/>
      <c r="E238" s="10"/>
      <c r="F238" s="10"/>
      <c r="G238" s="10"/>
      <c r="H238" s="10"/>
      <c r="I238" s="10"/>
    </row>
    <row r="239" spans="3:9" ht="12">
      <c r="C239" s="10"/>
      <c r="D239" s="10"/>
      <c r="E239" s="10"/>
      <c r="F239" s="10"/>
      <c r="G239" s="10"/>
      <c r="H239" s="10"/>
      <c r="I239" s="10"/>
    </row>
    <row r="240" spans="3:9" ht="12">
      <c r="C240" s="10"/>
      <c r="D240" s="10"/>
      <c r="E240" s="10"/>
      <c r="F240" s="10"/>
      <c r="G240" s="10"/>
      <c r="H240" s="10"/>
      <c r="I240" s="10"/>
    </row>
    <row r="241" spans="3:9" ht="12">
      <c r="C241" s="10"/>
      <c r="D241" s="10"/>
      <c r="E241" s="10"/>
      <c r="F241" s="10"/>
      <c r="G241" s="10"/>
      <c r="H241" s="10"/>
      <c r="I241" s="10"/>
    </row>
    <row r="242" spans="3:9" ht="12">
      <c r="C242" s="10"/>
      <c r="D242" s="10"/>
      <c r="E242" s="10"/>
      <c r="F242" s="10"/>
      <c r="G242" s="10"/>
      <c r="H242" s="10"/>
      <c r="I242" s="10"/>
    </row>
    <row r="243" spans="3:9" ht="12">
      <c r="C243" s="10"/>
      <c r="D243" s="10"/>
      <c r="E243" s="10"/>
      <c r="F243" s="10"/>
      <c r="G243" s="10"/>
      <c r="H243" s="10"/>
      <c r="I243" s="10"/>
    </row>
    <row r="244" spans="3:9" ht="12">
      <c r="C244" s="10"/>
      <c r="D244" s="10"/>
      <c r="E244" s="10"/>
      <c r="F244" s="10"/>
      <c r="G244" s="10"/>
      <c r="H244" s="10"/>
      <c r="I244" s="10"/>
    </row>
    <row r="245" spans="3:9" ht="12">
      <c r="C245" s="10"/>
      <c r="D245" s="10"/>
      <c r="E245" s="10"/>
      <c r="F245" s="10"/>
      <c r="G245" s="10"/>
      <c r="H245" s="10"/>
      <c r="I245" s="10"/>
    </row>
    <row r="246" spans="3:9" ht="12">
      <c r="C246" s="10"/>
      <c r="D246" s="10"/>
      <c r="E246" s="10"/>
      <c r="F246" s="10"/>
      <c r="G246" s="10"/>
      <c r="H246" s="10"/>
      <c r="I246" s="10"/>
    </row>
    <row r="247" spans="3:9" ht="12">
      <c r="C247" s="10"/>
      <c r="D247" s="10"/>
      <c r="E247" s="10"/>
      <c r="F247" s="10"/>
      <c r="G247" s="10"/>
      <c r="H247" s="10"/>
      <c r="I247" s="10"/>
    </row>
    <row r="248" spans="3:9" ht="12">
      <c r="C248" s="10"/>
      <c r="D248" s="10"/>
      <c r="E248" s="10"/>
      <c r="F248" s="10"/>
      <c r="G248" s="10"/>
      <c r="H248" s="10"/>
      <c r="I248" s="10"/>
    </row>
    <row r="249" spans="3:9" ht="12">
      <c r="C249" s="10"/>
      <c r="D249" s="10"/>
      <c r="E249" s="10"/>
      <c r="F249" s="10"/>
      <c r="G249" s="10"/>
      <c r="H249" s="10"/>
      <c r="I249" s="10"/>
    </row>
    <row r="250" spans="3:9" ht="12">
      <c r="C250" s="10"/>
      <c r="D250" s="10"/>
      <c r="E250" s="10"/>
      <c r="F250" s="10"/>
      <c r="G250" s="10"/>
      <c r="H250" s="10"/>
      <c r="I250" s="10"/>
    </row>
    <row r="251" spans="3:9" ht="12">
      <c r="C251" s="10"/>
      <c r="D251" s="10"/>
      <c r="E251" s="10"/>
      <c r="F251" s="10"/>
      <c r="G251" s="10"/>
      <c r="H251" s="10"/>
      <c r="I251" s="10"/>
    </row>
  </sheetData>
  <mergeCells count="4">
    <mergeCell ref="H1:J1"/>
    <mergeCell ref="E2:F2"/>
    <mergeCell ref="A1:A2"/>
    <mergeCell ref="B1:F1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r:id="rId1"/>
  <headerFooter alignWithMargins="0">
    <oddHeader>&amp;L&amp;"Times New Roman,Regular"
&amp;URégion : Afrique&amp;C&amp;"Times New Roman,Regular"PCIPD/1/3
Annexe III, page &amp;P
Activités de sensibilisation et de mise en valeur des ressources humaines
1996/1997/1998 jusqu’au 31 mars 1999</oddHeader>
    <oddFooter>&amp;R&amp;"Times New Roman,Regular"&amp;8&amp;P
&amp;D
&amp;F/&amp;A</oddFooter>
  </headerFooter>
  <rowBreaks count="4" manualBreakCount="4">
    <brk id="19" max="255" man="1"/>
    <brk id="34" max="255" man="1"/>
    <brk id="48" max="255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selection activeCell="B82" sqref="B82"/>
    </sheetView>
  </sheetViews>
  <sheetFormatPr defaultColWidth="9.140625" defaultRowHeight="12.75"/>
  <cols>
    <col min="1" max="1" width="25.421875" style="1" bestFit="1" customWidth="1"/>
    <col min="2" max="2" width="14.28125" style="1" customWidth="1"/>
    <col min="3" max="3" width="16.00390625" style="1" customWidth="1"/>
    <col min="4" max="4" width="19.421875" style="1" customWidth="1"/>
    <col min="5" max="5" width="22.421875" style="1" customWidth="1"/>
    <col min="6" max="6" width="16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21" t="s">
        <v>298</v>
      </c>
      <c r="B1" s="124" t="s">
        <v>95</v>
      </c>
      <c r="C1" s="124"/>
      <c r="D1" s="121" t="s">
        <v>98</v>
      </c>
      <c r="E1" s="121" t="s">
        <v>99</v>
      </c>
      <c r="F1" s="121" t="s">
        <v>100</v>
      </c>
      <c r="G1" s="121" t="s">
        <v>101</v>
      </c>
    </row>
    <row r="2" spans="1:7" ht="12">
      <c r="A2" s="122"/>
      <c r="B2" s="121" t="s">
        <v>96</v>
      </c>
      <c r="C2" s="121" t="s">
        <v>97</v>
      </c>
      <c r="D2" s="122"/>
      <c r="E2" s="122"/>
      <c r="F2" s="122"/>
      <c r="G2" s="122"/>
    </row>
    <row r="3" spans="1:7" ht="12">
      <c r="A3" s="123"/>
      <c r="B3" s="123"/>
      <c r="C3" s="123"/>
      <c r="D3" s="123"/>
      <c r="E3" s="123"/>
      <c r="F3" s="123"/>
      <c r="G3" s="123"/>
    </row>
    <row r="4" spans="1:7" ht="12">
      <c r="A4" s="16" t="s">
        <v>336</v>
      </c>
      <c r="B4" s="6"/>
      <c r="C4" s="6"/>
      <c r="D4" s="6"/>
      <c r="E4" s="16"/>
      <c r="F4" s="16"/>
      <c r="G4" s="16"/>
    </row>
    <row r="5" spans="1:7" ht="12">
      <c r="A5" s="16" t="s">
        <v>218</v>
      </c>
      <c r="B5" s="6"/>
      <c r="C5" s="6" t="s">
        <v>281</v>
      </c>
      <c r="D5" s="6" t="s">
        <v>282</v>
      </c>
      <c r="E5" s="16"/>
      <c r="F5" s="16"/>
      <c r="G5" s="16"/>
    </row>
    <row r="6" spans="1:7" ht="12">
      <c r="A6" s="16" t="s">
        <v>310</v>
      </c>
      <c r="B6" s="6"/>
      <c r="C6" s="6" t="s">
        <v>281</v>
      </c>
      <c r="D6" s="6" t="s">
        <v>282</v>
      </c>
      <c r="E6" s="16"/>
      <c r="F6" s="16"/>
      <c r="G6" s="16"/>
    </row>
    <row r="7" spans="1:7" ht="12">
      <c r="A7" s="16" t="s">
        <v>221</v>
      </c>
      <c r="B7" s="6"/>
      <c r="C7" s="6" t="s">
        <v>281</v>
      </c>
      <c r="D7" s="6"/>
      <c r="E7" s="16"/>
      <c r="F7" s="16"/>
      <c r="G7" s="16"/>
    </row>
    <row r="8" spans="1:7" ht="12">
      <c r="A8" s="16" t="s">
        <v>223</v>
      </c>
      <c r="B8" s="6"/>
      <c r="C8" s="6" t="s">
        <v>281</v>
      </c>
      <c r="D8" s="6" t="s">
        <v>283</v>
      </c>
      <c r="E8" s="16"/>
      <c r="F8" s="16"/>
      <c r="G8" s="16"/>
    </row>
    <row r="9" spans="1:7" ht="12">
      <c r="A9" s="16" t="s">
        <v>224</v>
      </c>
      <c r="B9" s="6"/>
      <c r="C9" s="6" t="s">
        <v>281</v>
      </c>
      <c r="D9" s="6"/>
      <c r="E9" s="16"/>
      <c r="F9" s="16"/>
      <c r="G9" s="16"/>
    </row>
    <row r="10" spans="1:7" ht="12">
      <c r="A10" s="16" t="s">
        <v>315</v>
      </c>
      <c r="B10" s="6" t="s">
        <v>281</v>
      </c>
      <c r="C10" s="6" t="s">
        <v>281</v>
      </c>
      <c r="D10" s="6" t="s">
        <v>283</v>
      </c>
      <c r="E10" s="16"/>
      <c r="F10" s="16"/>
      <c r="G10" s="16"/>
    </row>
    <row r="11" spans="1:7" ht="12">
      <c r="A11" s="16" t="s">
        <v>318</v>
      </c>
      <c r="B11" s="6"/>
      <c r="C11" s="6" t="s">
        <v>281</v>
      </c>
      <c r="D11" s="6" t="s">
        <v>284</v>
      </c>
      <c r="E11" s="16"/>
      <c r="F11" s="16"/>
      <c r="G11" s="16"/>
    </row>
    <row r="12" spans="1:7" ht="12">
      <c r="A12" s="16" t="s">
        <v>321</v>
      </c>
      <c r="B12" s="6"/>
      <c r="C12" s="6" t="s">
        <v>281</v>
      </c>
      <c r="D12" s="6"/>
      <c r="E12" s="16"/>
      <c r="F12" s="16"/>
      <c r="G12" s="16"/>
    </row>
    <row r="13" spans="1:7" ht="12">
      <c r="A13" s="16" t="s">
        <v>229</v>
      </c>
      <c r="B13" s="6"/>
      <c r="C13" s="6" t="s">
        <v>281</v>
      </c>
      <c r="D13" s="6"/>
      <c r="E13" s="16"/>
      <c r="F13" s="16"/>
      <c r="G13" s="16"/>
    </row>
    <row r="14" spans="1:7" ht="12">
      <c r="A14" s="16" t="s">
        <v>230</v>
      </c>
      <c r="B14" s="6" t="s">
        <v>281</v>
      </c>
      <c r="C14" s="6" t="s">
        <v>281</v>
      </c>
      <c r="D14" s="6" t="s">
        <v>285</v>
      </c>
      <c r="E14" s="16"/>
      <c r="F14" s="16"/>
      <c r="G14" s="16"/>
    </row>
    <row r="15" spans="1:7" ht="12">
      <c r="A15" s="16" t="s">
        <v>324</v>
      </c>
      <c r="B15" s="6"/>
      <c r="C15" s="6" t="s">
        <v>281</v>
      </c>
      <c r="D15" s="6"/>
      <c r="E15" s="6"/>
      <c r="F15" s="16"/>
      <c r="G15" s="16"/>
    </row>
    <row r="16" spans="1:7" ht="12">
      <c r="A16" s="16" t="s">
        <v>325</v>
      </c>
      <c r="B16" s="6"/>
      <c r="C16" s="6" t="s">
        <v>281</v>
      </c>
      <c r="D16" s="6"/>
      <c r="E16" s="6" t="s">
        <v>281</v>
      </c>
      <c r="F16" s="16"/>
      <c r="G16" s="16"/>
    </row>
    <row r="17" spans="1:7" ht="12">
      <c r="A17" s="16" t="s">
        <v>232</v>
      </c>
      <c r="B17" s="6" t="s">
        <v>281</v>
      </c>
      <c r="C17" s="6" t="s">
        <v>281</v>
      </c>
      <c r="D17" s="6"/>
      <c r="E17" s="6"/>
      <c r="F17" s="16"/>
      <c r="G17" s="16"/>
    </row>
    <row r="18" spans="1:7" ht="12">
      <c r="A18" s="16" t="s">
        <v>326</v>
      </c>
      <c r="B18" s="6"/>
      <c r="C18" s="6" t="s">
        <v>281</v>
      </c>
      <c r="D18" s="6" t="s">
        <v>283</v>
      </c>
      <c r="E18" s="6"/>
      <c r="F18" s="16"/>
      <c r="G18" s="16"/>
    </row>
    <row r="19" spans="1:7" ht="12">
      <c r="A19" s="16" t="s">
        <v>234</v>
      </c>
      <c r="B19" s="6" t="s">
        <v>281</v>
      </c>
      <c r="C19" s="6" t="s">
        <v>281</v>
      </c>
      <c r="D19" s="6" t="s">
        <v>286</v>
      </c>
      <c r="E19" s="6" t="s">
        <v>281</v>
      </c>
      <c r="F19" s="16"/>
      <c r="G19" s="16"/>
    </row>
    <row r="20" spans="1:7" ht="12">
      <c r="A20" s="16" t="s">
        <v>327</v>
      </c>
      <c r="B20" s="6"/>
      <c r="C20" s="6" t="s">
        <v>281</v>
      </c>
      <c r="D20" s="6" t="s">
        <v>282</v>
      </c>
      <c r="E20" s="6"/>
      <c r="F20" s="16"/>
      <c r="G20" s="16"/>
    </row>
    <row r="21" spans="1:7" ht="12">
      <c r="A21" s="16" t="s">
        <v>323</v>
      </c>
      <c r="B21" s="6"/>
      <c r="C21" s="6" t="s">
        <v>281</v>
      </c>
      <c r="D21" s="6"/>
      <c r="E21" s="6" t="s">
        <v>281</v>
      </c>
      <c r="F21" s="16"/>
      <c r="G21" s="16"/>
    </row>
    <row r="22" spans="1:7" ht="12">
      <c r="A22" s="16" t="s">
        <v>328</v>
      </c>
      <c r="B22" s="6"/>
      <c r="C22" s="6" t="s">
        <v>281</v>
      </c>
      <c r="D22" s="6" t="s">
        <v>282</v>
      </c>
      <c r="E22" s="6"/>
      <c r="F22" s="16"/>
      <c r="G22" s="16"/>
    </row>
    <row r="23" spans="1:7" ht="12">
      <c r="A23" s="16" t="s">
        <v>236</v>
      </c>
      <c r="B23" s="6" t="s">
        <v>281</v>
      </c>
      <c r="C23" s="6" t="s">
        <v>281</v>
      </c>
      <c r="D23" s="6" t="s">
        <v>282</v>
      </c>
      <c r="E23" s="6"/>
      <c r="F23" s="16"/>
      <c r="G23" s="16"/>
    </row>
    <row r="24" spans="1:7" ht="12">
      <c r="A24" s="16" t="s">
        <v>238</v>
      </c>
      <c r="B24" s="6" t="s">
        <v>281</v>
      </c>
      <c r="C24" s="6" t="s">
        <v>281</v>
      </c>
      <c r="D24" s="6" t="s">
        <v>286</v>
      </c>
      <c r="E24" s="6"/>
      <c r="F24" s="16"/>
      <c r="G24" s="16"/>
    </row>
    <row r="25" spans="1:7" ht="12">
      <c r="A25" s="16" t="s">
        <v>329</v>
      </c>
      <c r="B25" s="6"/>
      <c r="C25" s="6" t="s">
        <v>281</v>
      </c>
      <c r="D25" s="6"/>
      <c r="E25" s="6"/>
      <c r="F25" s="16"/>
      <c r="G25" s="16"/>
    </row>
    <row r="26" spans="1:7" ht="12">
      <c r="A26" s="16" t="s">
        <v>240</v>
      </c>
      <c r="B26" s="6"/>
      <c r="C26" s="6" t="s">
        <v>281</v>
      </c>
      <c r="D26" s="6" t="s">
        <v>286</v>
      </c>
      <c r="E26" s="16"/>
      <c r="F26" s="16"/>
      <c r="G26" s="16"/>
    </row>
    <row r="27" spans="1:7" ht="12">
      <c r="A27" s="16" t="s">
        <v>242</v>
      </c>
      <c r="B27" s="6" t="s">
        <v>281</v>
      </c>
      <c r="C27" s="6" t="s">
        <v>281</v>
      </c>
      <c r="D27" s="6" t="s">
        <v>286</v>
      </c>
      <c r="E27" s="16"/>
      <c r="F27" s="16"/>
      <c r="G27" s="16"/>
    </row>
    <row r="28" spans="1:7" ht="12">
      <c r="A28" s="16" t="s">
        <v>245</v>
      </c>
      <c r="B28" s="6" t="s">
        <v>281</v>
      </c>
      <c r="C28" s="6" t="s">
        <v>281</v>
      </c>
      <c r="D28" s="6" t="s">
        <v>286</v>
      </c>
      <c r="E28" s="16"/>
      <c r="F28" s="16"/>
      <c r="G28" s="16"/>
    </row>
    <row r="29" spans="1:7" ht="12">
      <c r="A29" s="16" t="s">
        <v>331</v>
      </c>
      <c r="B29" s="6"/>
      <c r="C29" s="6" t="s">
        <v>281</v>
      </c>
      <c r="D29" s="6"/>
      <c r="E29" s="16"/>
      <c r="F29" s="16"/>
      <c r="G29" s="16"/>
    </row>
    <row r="30" spans="1:7" ht="12">
      <c r="A30" s="16" t="s">
        <v>247</v>
      </c>
      <c r="B30" s="6"/>
      <c r="C30" s="6" t="s">
        <v>281</v>
      </c>
      <c r="D30" s="6" t="s">
        <v>286</v>
      </c>
      <c r="E30" s="16"/>
      <c r="F30" s="16"/>
      <c r="G30" s="16"/>
    </row>
    <row r="31" spans="1:7" ht="12">
      <c r="A31" s="16" t="s">
        <v>332</v>
      </c>
      <c r="B31" s="6"/>
      <c r="C31" s="6" t="s">
        <v>281</v>
      </c>
      <c r="D31" s="6" t="s">
        <v>286</v>
      </c>
      <c r="E31" s="16"/>
      <c r="F31" s="16"/>
      <c r="G31" s="16"/>
    </row>
    <row r="32" spans="1:7" ht="12">
      <c r="A32" s="16" t="s">
        <v>249</v>
      </c>
      <c r="B32" s="6" t="s">
        <v>281</v>
      </c>
      <c r="C32" s="6" t="s">
        <v>281</v>
      </c>
      <c r="D32" s="6" t="s">
        <v>286</v>
      </c>
      <c r="E32" s="6" t="s">
        <v>281</v>
      </c>
      <c r="F32" s="16"/>
      <c r="G32" s="16"/>
    </row>
    <row r="33" spans="1:7" ht="12">
      <c r="A33" s="16" t="s">
        <v>333</v>
      </c>
      <c r="B33" s="6" t="s">
        <v>281</v>
      </c>
      <c r="C33" s="6" t="s">
        <v>281</v>
      </c>
      <c r="D33" s="6" t="s">
        <v>286</v>
      </c>
      <c r="E33" s="16"/>
      <c r="F33" s="16"/>
      <c r="G33" s="16"/>
    </row>
    <row r="34" spans="1:7" ht="12">
      <c r="A34" s="16" t="s">
        <v>337</v>
      </c>
      <c r="B34" s="6" t="s">
        <v>281</v>
      </c>
      <c r="C34" s="6" t="s">
        <v>281</v>
      </c>
      <c r="D34" s="6" t="s">
        <v>286</v>
      </c>
      <c r="E34" s="16"/>
      <c r="F34" s="16"/>
      <c r="G34" s="16"/>
    </row>
    <row r="35" spans="1:7" ht="12">
      <c r="A35" s="16" t="s">
        <v>319</v>
      </c>
      <c r="B35" s="6"/>
      <c r="C35" s="6" t="s">
        <v>281</v>
      </c>
      <c r="D35" s="6" t="s">
        <v>284</v>
      </c>
      <c r="E35" s="16"/>
      <c r="F35" s="16"/>
      <c r="G35" s="16"/>
    </row>
    <row r="36" spans="1:7" ht="12">
      <c r="A36" s="16" t="s">
        <v>322</v>
      </c>
      <c r="B36" s="6"/>
      <c r="C36" s="6" t="s">
        <v>281</v>
      </c>
      <c r="D36" s="6"/>
      <c r="E36" s="16"/>
      <c r="F36" s="16"/>
      <c r="G36" s="16"/>
    </row>
    <row r="37" spans="1:7" ht="12">
      <c r="A37" s="16" t="s">
        <v>338</v>
      </c>
      <c r="B37" s="6" t="s">
        <v>281</v>
      </c>
      <c r="C37" s="6" t="s">
        <v>281</v>
      </c>
      <c r="D37" s="6"/>
      <c r="E37" s="16"/>
      <c r="F37" s="16"/>
      <c r="G37" s="16"/>
    </row>
    <row r="38" spans="1:7" ht="12">
      <c r="A38" s="16" t="s">
        <v>252</v>
      </c>
      <c r="B38" s="6"/>
      <c r="C38" s="6" t="s">
        <v>281</v>
      </c>
      <c r="D38" s="6"/>
      <c r="E38" s="16"/>
      <c r="F38" s="16"/>
      <c r="G38" s="16"/>
    </row>
    <row r="39" spans="1:7" ht="12">
      <c r="A39" s="16" t="s">
        <v>334</v>
      </c>
      <c r="B39" s="6"/>
      <c r="C39" s="6" t="s">
        <v>281</v>
      </c>
      <c r="D39" s="6" t="s">
        <v>286</v>
      </c>
      <c r="E39" s="16"/>
      <c r="F39" s="16"/>
      <c r="G39" s="16"/>
    </row>
    <row r="40" spans="1:7" ht="12">
      <c r="A40" s="16" t="s">
        <v>335</v>
      </c>
      <c r="B40" s="6" t="s">
        <v>281</v>
      </c>
      <c r="C40" s="6" t="s">
        <v>281</v>
      </c>
      <c r="D40" s="6" t="s">
        <v>286</v>
      </c>
      <c r="E40" s="16"/>
      <c r="F40" s="16"/>
      <c r="G40" s="16"/>
    </row>
    <row r="41" spans="1:7" ht="12">
      <c r="A41" s="16" t="s">
        <v>253</v>
      </c>
      <c r="B41" s="6"/>
      <c r="C41" s="6" t="s">
        <v>281</v>
      </c>
      <c r="D41" s="6"/>
      <c r="E41" s="16"/>
      <c r="F41" s="16"/>
      <c r="G41" s="16"/>
    </row>
    <row r="42" spans="1:7" ht="12">
      <c r="A42" s="16" t="s">
        <v>255</v>
      </c>
      <c r="B42" s="6"/>
      <c r="C42" s="6" t="s">
        <v>281</v>
      </c>
      <c r="D42" s="6" t="s">
        <v>286</v>
      </c>
      <c r="E42" s="16"/>
      <c r="F42" s="16"/>
      <c r="G42" s="16"/>
    </row>
    <row r="43" spans="1:7" ht="12">
      <c r="A43" s="16" t="s">
        <v>102</v>
      </c>
      <c r="B43" s="6"/>
      <c r="C43" s="6" t="s">
        <v>281</v>
      </c>
      <c r="D43" s="6"/>
      <c r="E43" s="16"/>
      <c r="F43" s="16"/>
      <c r="G43" s="16"/>
    </row>
    <row r="44" spans="1:7" ht="12">
      <c r="A44" s="16" t="s">
        <v>380</v>
      </c>
      <c r="B44" s="6"/>
      <c r="C44" s="6" t="s">
        <v>281</v>
      </c>
      <c r="D44" s="26" t="s">
        <v>286</v>
      </c>
      <c r="E44" s="16"/>
      <c r="F44" s="16"/>
      <c r="G44" s="16"/>
    </row>
    <row r="45" spans="1:7" ht="12">
      <c r="A45" s="16" t="s">
        <v>257</v>
      </c>
      <c r="B45" s="6"/>
      <c r="C45" s="6"/>
      <c r="D45" s="16"/>
      <c r="E45" s="16"/>
      <c r="F45" s="16"/>
      <c r="G45" s="16"/>
    </row>
    <row r="46" spans="1:7" ht="12">
      <c r="A46" s="16" t="s">
        <v>320</v>
      </c>
      <c r="B46" s="6"/>
      <c r="C46" s="6" t="s">
        <v>281</v>
      </c>
      <c r="D46" s="6" t="s">
        <v>283</v>
      </c>
      <c r="E46" s="16"/>
      <c r="F46" s="16"/>
      <c r="G46" s="16"/>
    </row>
    <row r="47" spans="1:7" ht="12">
      <c r="A47" s="16" t="s">
        <v>258</v>
      </c>
      <c r="B47" s="6"/>
      <c r="C47" s="6" t="s">
        <v>281</v>
      </c>
      <c r="D47" s="6" t="s">
        <v>286</v>
      </c>
      <c r="E47" s="16"/>
      <c r="F47" s="16"/>
      <c r="G47" s="16"/>
    </row>
    <row r="48" spans="1:7" ht="12">
      <c r="A48" s="16" t="s">
        <v>339</v>
      </c>
      <c r="B48" s="6" t="s">
        <v>281</v>
      </c>
      <c r="C48" s="6" t="s">
        <v>281</v>
      </c>
      <c r="D48" s="6" t="s">
        <v>286</v>
      </c>
      <c r="E48" s="16"/>
      <c r="F48" s="16"/>
      <c r="G48" s="16"/>
    </row>
    <row r="49" spans="1:7" ht="12">
      <c r="A49" s="16" t="s">
        <v>261</v>
      </c>
      <c r="B49" s="6"/>
      <c r="C49" s="6" t="s">
        <v>281</v>
      </c>
      <c r="D49" s="6" t="s">
        <v>286</v>
      </c>
      <c r="E49" s="16"/>
      <c r="F49" s="16"/>
      <c r="G49" s="16"/>
    </row>
    <row r="50" spans="1:7" ht="12">
      <c r="A50" s="16" t="s">
        <v>287</v>
      </c>
      <c r="B50" s="6"/>
      <c r="C50" s="6" t="s">
        <v>281</v>
      </c>
      <c r="D50" s="6"/>
      <c r="E50" s="16"/>
      <c r="F50" s="16"/>
      <c r="G50" s="16"/>
    </row>
    <row r="51" spans="1:7" ht="12">
      <c r="A51" s="16" t="s">
        <v>288</v>
      </c>
      <c r="B51" s="6"/>
      <c r="C51" s="6" t="s">
        <v>281</v>
      </c>
      <c r="D51" s="6"/>
      <c r="E51" s="16"/>
      <c r="F51" s="16"/>
      <c r="G51" s="16"/>
    </row>
    <row r="52" spans="1:7" ht="12">
      <c r="A52" s="16" t="s">
        <v>289</v>
      </c>
      <c r="B52" s="6"/>
      <c r="C52" s="6" t="s">
        <v>281</v>
      </c>
      <c r="D52" s="6"/>
      <c r="E52" s="16"/>
      <c r="F52" s="16"/>
      <c r="G52" s="16"/>
    </row>
    <row r="53" spans="2:8" ht="12">
      <c r="B53" s="90"/>
      <c r="C53" s="90"/>
      <c r="D53" s="90"/>
      <c r="E53" s="91"/>
      <c r="F53" s="91"/>
      <c r="G53" s="91"/>
      <c r="H53" s="38"/>
    </row>
    <row r="54" spans="2:4" ht="12">
      <c r="B54" s="10"/>
      <c r="C54" s="10"/>
      <c r="D54" s="10"/>
    </row>
    <row r="55" spans="2:4" ht="12">
      <c r="B55" s="10"/>
      <c r="C55" s="10"/>
      <c r="D55" s="10"/>
    </row>
    <row r="56" spans="2:4" ht="12">
      <c r="B56" s="10"/>
      <c r="C56" s="10"/>
      <c r="D56" s="10"/>
    </row>
    <row r="57" spans="2:4" ht="12">
      <c r="B57" s="10"/>
      <c r="C57" s="10"/>
      <c r="D57" s="10"/>
    </row>
    <row r="58" spans="2:4" ht="12">
      <c r="B58" s="10"/>
      <c r="C58" s="10"/>
      <c r="D58" s="10"/>
    </row>
    <row r="59" spans="2:4" ht="12">
      <c r="B59" s="10"/>
      <c r="C59" s="10"/>
      <c r="D59" s="10"/>
    </row>
    <row r="60" spans="2:4" ht="12">
      <c r="B60" s="10"/>
      <c r="C60" s="10"/>
      <c r="D60" s="10"/>
    </row>
    <row r="61" spans="2:3" ht="12">
      <c r="B61" s="10"/>
      <c r="C61" s="10"/>
    </row>
    <row r="62" spans="2:3" ht="12">
      <c r="B62" s="10"/>
      <c r="C62" s="10"/>
    </row>
    <row r="63" spans="2:3" ht="12">
      <c r="B63" s="10"/>
      <c r="C63" s="10"/>
    </row>
    <row r="64" spans="2:3" ht="12">
      <c r="B64" s="10"/>
      <c r="C64" s="10"/>
    </row>
    <row r="65" spans="2:3" ht="12">
      <c r="B65" s="10"/>
      <c r="C65" s="10"/>
    </row>
    <row r="66" spans="2:3" ht="12">
      <c r="B66" s="10"/>
      <c r="C66" s="10"/>
    </row>
    <row r="67" spans="2:3" ht="12">
      <c r="B67" s="10"/>
      <c r="C67" s="10"/>
    </row>
    <row r="68" spans="2:3" ht="12">
      <c r="B68" s="10"/>
      <c r="C68" s="10"/>
    </row>
    <row r="69" spans="2:3" ht="12">
      <c r="B69" s="10"/>
      <c r="C69" s="10"/>
    </row>
    <row r="70" spans="2:3" ht="12">
      <c r="B70" s="10"/>
      <c r="C70" s="10"/>
    </row>
    <row r="71" spans="2:3" ht="12">
      <c r="B71" s="10"/>
      <c r="C71" s="10"/>
    </row>
    <row r="72" spans="2:3" ht="12">
      <c r="B72" s="10"/>
      <c r="C72" s="10"/>
    </row>
    <row r="73" spans="2:3" ht="12">
      <c r="B73" s="10"/>
      <c r="C73" s="10"/>
    </row>
    <row r="74" spans="2:3" ht="12">
      <c r="B74" s="10"/>
      <c r="C74" s="10"/>
    </row>
    <row r="75" spans="2:3" ht="12">
      <c r="B75" s="10"/>
      <c r="C75" s="10"/>
    </row>
    <row r="76" spans="2:3" ht="12">
      <c r="B76" s="10"/>
      <c r="C76" s="10"/>
    </row>
    <row r="77" spans="2:3" ht="12">
      <c r="B77" s="10"/>
      <c r="C77" s="10"/>
    </row>
    <row r="78" spans="2:3" ht="12">
      <c r="B78" s="10"/>
      <c r="C78" s="10"/>
    </row>
    <row r="79" spans="2:3" ht="12">
      <c r="B79" s="10"/>
      <c r="C79" s="10"/>
    </row>
    <row r="80" spans="2:3" ht="12">
      <c r="B80" s="10"/>
      <c r="C80" s="10"/>
    </row>
    <row r="81" spans="2:3" ht="12">
      <c r="B81" s="10"/>
      <c r="C81" s="10"/>
    </row>
    <row r="82" spans="2:3" ht="12">
      <c r="B82" s="10"/>
      <c r="C82" s="10"/>
    </row>
    <row r="83" spans="2:3" ht="12">
      <c r="B83" s="10"/>
      <c r="C83" s="10"/>
    </row>
    <row r="84" spans="2:3" ht="12">
      <c r="B84" s="10"/>
      <c r="C84" s="10"/>
    </row>
    <row r="85" spans="2:3" ht="12">
      <c r="B85" s="10"/>
      <c r="C85" s="10"/>
    </row>
    <row r="86" spans="2:3" ht="12">
      <c r="B86" s="10"/>
      <c r="C86" s="10"/>
    </row>
    <row r="87" spans="2:3" ht="12">
      <c r="B87" s="10"/>
      <c r="C87" s="10"/>
    </row>
    <row r="88" spans="2:3" ht="12">
      <c r="B88" s="10"/>
      <c r="C88" s="10"/>
    </row>
    <row r="89" spans="2:3" ht="12">
      <c r="B89" s="10"/>
      <c r="C89" s="10"/>
    </row>
    <row r="90" spans="2:3" ht="12">
      <c r="B90" s="10"/>
      <c r="C90" s="10"/>
    </row>
    <row r="91" spans="2:3" ht="12">
      <c r="B91" s="10"/>
      <c r="C91" s="10"/>
    </row>
    <row r="92" spans="2:3" ht="12">
      <c r="B92" s="10"/>
      <c r="C92" s="10"/>
    </row>
    <row r="93" spans="2:3" ht="12">
      <c r="B93" s="10"/>
      <c r="C93" s="10"/>
    </row>
    <row r="94" spans="2:3" ht="12">
      <c r="B94" s="10"/>
      <c r="C94" s="10"/>
    </row>
    <row r="95" spans="2:3" ht="12">
      <c r="B95" s="10"/>
      <c r="C95" s="10"/>
    </row>
    <row r="96" spans="2:3" ht="12">
      <c r="B96" s="10"/>
      <c r="C96" s="10"/>
    </row>
    <row r="97" spans="2:3" ht="12">
      <c r="B97" s="10"/>
      <c r="C97" s="10"/>
    </row>
    <row r="98" spans="2:3" ht="12">
      <c r="B98" s="10"/>
      <c r="C98" s="10"/>
    </row>
    <row r="99" spans="2:3" ht="12">
      <c r="B99" s="10"/>
      <c r="C99" s="10"/>
    </row>
    <row r="100" spans="2:3" ht="12">
      <c r="B100" s="10"/>
      <c r="C100" s="10"/>
    </row>
    <row r="101" spans="2:3" ht="12">
      <c r="B101" s="10"/>
      <c r="C101" s="10"/>
    </row>
    <row r="102" spans="2:3" ht="12">
      <c r="B102" s="10"/>
      <c r="C102" s="10"/>
    </row>
    <row r="103" spans="2:3" ht="12">
      <c r="B103" s="10"/>
      <c r="C103" s="10"/>
    </row>
    <row r="104" spans="2:3" ht="12">
      <c r="B104" s="10"/>
      <c r="C104" s="10"/>
    </row>
    <row r="105" spans="2:3" ht="12">
      <c r="B105" s="10"/>
      <c r="C105" s="10"/>
    </row>
    <row r="106" spans="2:3" ht="12">
      <c r="B106" s="10"/>
      <c r="C106" s="10"/>
    </row>
    <row r="107" spans="2:3" ht="12">
      <c r="B107" s="10"/>
      <c r="C107" s="10"/>
    </row>
    <row r="108" spans="2:3" ht="12">
      <c r="B108" s="10"/>
      <c r="C108" s="10"/>
    </row>
    <row r="109" spans="2:3" ht="12">
      <c r="B109" s="10"/>
      <c r="C109" s="10"/>
    </row>
    <row r="110" spans="2:3" ht="12">
      <c r="B110" s="10"/>
      <c r="C110" s="10"/>
    </row>
    <row r="111" spans="2:3" ht="12">
      <c r="B111" s="10"/>
      <c r="C111" s="10"/>
    </row>
    <row r="112" spans="2:3" ht="12">
      <c r="B112" s="10"/>
      <c r="C112" s="10"/>
    </row>
    <row r="113" spans="2:3" ht="12">
      <c r="B113" s="10"/>
      <c r="C113" s="10"/>
    </row>
    <row r="114" spans="2:3" ht="12">
      <c r="B114" s="10"/>
      <c r="C114" s="10"/>
    </row>
    <row r="115" spans="2:3" ht="12">
      <c r="B115" s="10"/>
      <c r="C115" s="10"/>
    </row>
    <row r="116" spans="2:3" ht="12">
      <c r="B116" s="10"/>
      <c r="C116" s="10"/>
    </row>
    <row r="117" spans="2:3" ht="12">
      <c r="B117" s="10"/>
      <c r="C117" s="10"/>
    </row>
    <row r="118" spans="2:3" ht="12">
      <c r="B118" s="10"/>
      <c r="C118" s="10"/>
    </row>
    <row r="119" spans="2:3" ht="12">
      <c r="B119" s="10"/>
      <c r="C119" s="10"/>
    </row>
    <row r="120" spans="2:3" ht="12">
      <c r="B120" s="10"/>
      <c r="C120" s="10"/>
    </row>
    <row r="121" spans="2:3" ht="12">
      <c r="B121" s="10"/>
      <c r="C121" s="10"/>
    </row>
    <row r="122" spans="2:3" ht="12">
      <c r="B122" s="10"/>
      <c r="C122" s="10"/>
    </row>
    <row r="123" spans="2:3" ht="12">
      <c r="B123" s="10"/>
      <c r="C123" s="10"/>
    </row>
    <row r="124" spans="2:3" ht="12">
      <c r="B124" s="10"/>
      <c r="C124" s="10"/>
    </row>
    <row r="125" spans="2:3" ht="12">
      <c r="B125" s="10"/>
      <c r="C125" s="10"/>
    </row>
    <row r="126" spans="2:3" ht="12">
      <c r="B126" s="10"/>
      <c r="C126" s="10"/>
    </row>
    <row r="127" spans="2:3" ht="12">
      <c r="B127" s="10"/>
      <c r="C127" s="10"/>
    </row>
    <row r="128" spans="2:3" ht="12">
      <c r="B128" s="10"/>
      <c r="C128" s="10"/>
    </row>
    <row r="129" spans="2:3" ht="12">
      <c r="B129" s="10"/>
      <c r="C129" s="10"/>
    </row>
    <row r="130" spans="2:3" ht="12">
      <c r="B130" s="10"/>
      <c r="C130" s="10"/>
    </row>
    <row r="131" spans="2:3" ht="12">
      <c r="B131" s="10"/>
      <c r="C131" s="10"/>
    </row>
    <row r="132" spans="2:3" ht="12">
      <c r="B132" s="10"/>
      <c r="C132" s="10"/>
    </row>
    <row r="133" spans="2:3" ht="12">
      <c r="B133" s="10"/>
      <c r="C133" s="10"/>
    </row>
    <row r="134" spans="2:3" ht="12">
      <c r="B134" s="10"/>
      <c r="C134" s="10"/>
    </row>
    <row r="135" spans="2:3" ht="12">
      <c r="B135" s="10"/>
      <c r="C135" s="10"/>
    </row>
    <row r="136" spans="2:3" ht="12">
      <c r="B136" s="10"/>
      <c r="C136" s="10"/>
    </row>
    <row r="137" spans="2:3" ht="12">
      <c r="B137" s="10"/>
      <c r="C137" s="10"/>
    </row>
    <row r="138" spans="2:3" ht="12">
      <c r="B138" s="10"/>
      <c r="C138" s="10"/>
    </row>
    <row r="139" spans="2:3" ht="12">
      <c r="B139" s="10"/>
      <c r="C139" s="10"/>
    </row>
    <row r="140" spans="2:3" ht="12">
      <c r="B140" s="10"/>
      <c r="C140" s="10"/>
    </row>
    <row r="141" spans="2:3" ht="12">
      <c r="B141" s="10"/>
      <c r="C141" s="10"/>
    </row>
    <row r="142" spans="2:3" ht="12">
      <c r="B142" s="10"/>
      <c r="C142" s="10"/>
    </row>
    <row r="143" spans="2:3" ht="12">
      <c r="B143" s="10"/>
      <c r="C143" s="10"/>
    </row>
    <row r="144" spans="2:3" ht="12">
      <c r="B144" s="10"/>
      <c r="C144" s="10"/>
    </row>
    <row r="145" spans="2:3" ht="12">
      <c r="B145" s="10"/>
      <c r="C145" s="10"/>
    </row>
    <row r="146" spans="2:3" ht="12">
      <c r="B146" s="10"/>
      <c r="C146" s="10"/>
    </row>
    <row r="147" spans="2:3" ht="12">
      <c r="B147" s="10"/>
      <c r="C147" s="10"/>
    </row>
    <row r="148" spans="2:3" ht="12">
      <c r="B148" s="10"/>
      <c r="C148" s="10"/>
    </row>
    <row r="149" spans="2:3" ht="12">
      <c r="B149" s="10"/>
      <c r="C149" s="10"/>
    </row>
    <row r="150" spans="2:3" ht="12">
      <c r="B150" s="10"/>
      <c r="C150" s="10"/>
    </row>
    <row r="151" spans="2:3" ht="12">
      <c r="B151" s="10"/>
      <c r="C151" s="10"/>
    </row>
    <row r="152" spans="2:3" ht="12">
      <c r="B152" s="10"/>
      <c r="C152" s="10"/>
    </row>
    <row r="153" spans="2:3" ht="12">
      <c r="B153" s="10"/>
      <c r="C153" s="10"/>
    </row>
    <row r="154" spans="2:3" ht="12">
      <c r="B154" s="10"/>
      <c r="C154" s="10"/>
    </row>
    <row r="155" spans="2:3" ht="12">
      <c r="B155" s="10"/>
      <c r="C155" s="10"/>
    </row>
    <row r="156" spans="2:3" ht="12">
      <c r="B156" s="10"/>
      <c r="C156" s="10"/>
    </row>
    <row r="157" spans="2:3" ht="12">
      <c r="B157" s="10"/>
      <c r="C157" s="10"/>
    </row>
    <row r="158" spans="2:3" ht="12">
      <c r="B158" s="10"/>
      <c r="C158" s="10"/>
    </row>
    <row r="159" spans="2:3" ht="12">
      <c r="B159" s="10"/>
      <c r="C159" s="10"/>
    </row>
    <row r="160" spans="2:3" ht="12">
      <c r="B160" s="10"/>
      <c r="C160" s="10"/>
    </row>
    <row r="161" spans="2:3" ht="12">
      <c r="B161" s="10"/>
      <c r="C161" s="10"/>
    </row>
    <row r="162" spans="2:3" ht="12">
      <c r="B162" s="10"/>
      <c r="C162" s="10"/>
    </row>
    <row r="163" spans="2:3" ht="12">
      <c r="B163" s="10"/>
      <c r="C163" s="10"/>
    </row>
    <row r="164" spans="2:3" ht="12">
      <c r="B164" s="10"/>
      <c r="C164" s="10"/>
    </row>
    <row r="165" spans="2:3" ht="12">
      <c r="B165" s="10"/>
      <c r="C165" s="10"/>
    </row>
    <row r="166" spans="2:3" ht="12">
      <c r="B166" s="10"/>
      <c r="C166" s="10"/>
    </row>
    <row r="167" spans="2:3" ht="12">
      <c r="B167" s="10"/>
      <c r="C167" s="10"/>
    </row>
    <row r="168" spans="2:3" ht="12">
      <c r="B168" s="10"/>
      <c r="C168" s="10"/>
    </row>
    <row r="169" spans="2:3" ht="12">
      <c r="B169" s="10"/>
      <c r="C169" s="10"/>
    </row>
    <row r="170" spans="2:3" ht="12">
      <c r="B170" s="10"/>
      <c r="C170" s="10"/>
    </row>
    <row r="171" spans="2:3" ht="12">
      <c r="B171" s="10"/>
      <c r="C171" s="10"/>
    </row>
    <row r="172" spans="2:3" ht="12">
      <c r="B172" s="10"/>
      <c r="C172" s="10"/>
    </row>
    <row r="173" spans="2:3" ht="12">
      <c r="B173" s="10"/>
      <c r="C173" s="10"/>
    </row>
    <row r="174" spans="2:3" ht="12">
      <c r="B174" s="10"/>
      <c r="C174" s="10"/>
    </row>
    <row r="175" spans="2:3" ht="12">
      <c r="B175" s="10"/>
      <c r="C175" s="10"/>
    </row>
    <row r="176" spans="2:3" ht="12">
      <c r="B176" s="10"/>
      <c r="C176" s="10"/>
    </row>
    <row r="177" spans="2:3" ht="12">
      <c r="B177" s="10"/>
      <c r="C177" s="10"/>
    </row>
    <row r="178" spans="2:3" ht="12">
      <c r="B178" s="10"/>
      <c r="C178" s="10"/>
    </row>
    <row r="179" spans="2:3" ht="12">
      <c r="B179" s="10"/>
      <c r="C179" s="10"/>
    </row>
    <row r="180" spans="2:3" ht="12">
      <c r="B180" s="10"/>
      <c r="C180" s="10"/>
    </row>
    <row r="181" spans="2:3" ht="12">
      <c r="B181" s="10"/>
      <c r="C181" s="10"/>
    </row>
    <row r="182" spans="2:3" ht="12">
      <c r="B182" s="10"/>
      <c r="C182" s="10"/>
    </row>
    <row r="183" spans="2:3" ht="12">
      <c r="B183" s="10"/>
      <c r="C183" s="10"/>
    </row>
    <row r="184" spans="2:3" ht="12">
      <c r="B184" s="10"/>
      <c r="C184" s="10"/>
    </row>
    <row r="185" spans="2:3" ht="12">
      <c r="B185" s="10"/>
      <c r="C185" s="10"/>
    </row>
    <row r="186" spans="2:3" ht="12">
      <c r="B186" s="10"/>
      <c r="C186" s="10"/>
    </row>
    <row r="187" spans="2:3" ht="12">
      <c r="B187" s="10"/>
      <c r="C187" s="10"/>
    </row>
    <row r="188" spans="2:3" ht="12">
      <c r="B188" s="10"/>
      <c r="C188" s="10"/>
    </row>
    <row r="189" spans="2:3" ht="12">
      <c r="B189" s="10"/>
      <c r="C189" s="10"/>
    </row>
    <row r="190" spans="2:3" ht="12">
      <c r="B190" s="10"/>
      <c r="C190" s="10"/>
    </row>
    <row r="191" spans="2:3" ht="12">
      <c r="B191" s="10"/>
      <c r="C191" s="10"/>
    </row>
    <row r="192" spans="2:3" ht="12">
      <c r="B192" s="10"/>
      <c r="C192" s="10"/>
    </row>
    <row r="193" spans="2:3" ht="12">
      <c r="B193" s="10"/>
      <c r="C193" s="10"/>
    </row>
    <row r="194" spans="2:3" ht="12">
      <c r="B194" s="10"/>
      <c r="C194" s="10"/>
    </row>
    <row r="195" spans="2:3" ht="12">
      <c r="B195" s="10"/>
      <c r="C195" s="10"/>
    </row>
    <row r="196" spans="2:3" ht="12">
      <c r="B196" s="10"/>
      <c r="C196" s="10"/>
    </row>
    <row r="197" spans="2:3" ht="12">
      <c r="B197" s="10"/>
      <c r="C197" s="10"/>
    </row>
    <row r="198" spans="2:3" ht="12">
      <c r="B198" s="10"/>
      <c r="C198" s="10"/>
    </row>
    <row r="199" spans="2:3" ht="12">
      <c r="B199" s="10"/>
      <c r="C199" s="10"/>
    </row>
    <row r="200" spans="2:3" ht="12">
      <c r="B200" s="10"/>
      <c r="C200" s="10"/>
    </row>
    <row r="201" spans="2:3" ht="12">
      <c r="B201" s="10"/>
      <c r="C201" s="10"/>
    </row>
    <row r="202" spans="2:3" ht="12">
      <c r="B202" s="10"/>
      <c r="C202" s="10"/>
    </row>
    <row r="203" spans="2:3" ht="12">
      <c r="B203" s="10"/>
      <c r="C203" s="10"/>
    </row>
    <row r="204" spans="2:3" ht="12">
      <c r="B204" s="10"/>
      <c r="C204" s="10"/>
    </row>
    <row r="205" spans="2:3" ht="12">
      <c r="B205" s="10"/>
      <c r="C205" s="10"/>
    </row>
    <row r="206" spans="2:3" ht="12">
      <c r="B206" s="10"/>
      <c r="C206" s="10"/>
    </row>
    <row r="207" spans="2:3" ht="12">
      <c r="B207" s="10"/>
      <c r="C207" s="10"/>
    </row>
    <row r="208" spans="2:3" ht="12">
      <c r="B208" s="10"/>
      <c r="C208" s="10"/>
    </row>
    <row r="209" spans="2:3" ht="12">
      <c r="B209" s="10"/>
      <c r="C209" s="10"/>
    </row>
    <row r="210" spans="2:3" ht="12">
      <c r="B210" s="10"/>
      <c r="C210" s="10"/>
    </row>
    <row r="211" spans="2:3" ht="12">
      <c r="B211" s="10"/>
      <c r="C211" s="10"/>
    </row>
    <row r="212" spans="2:3" ht="12">
      <c r="B212" s="10"/>
      <c r="C212" s="10"/>
    </row>
    <row r="213" spans="2:3" ht="12">
      <c r="B213" s="10"/>
      <c r="C213" s="10"/>
    </row>
    <row r="214" spans="2:3" ht="12">
      <c r="B214" s="10"/>
      <c r="C214" s="10"/>
    </row>
    <row r="215" spans="2:3" ht="12">
      <c r="B215" s="10"/>
      <c r="C215" s="10"/>
    </row>
    <row r="216" spans="2:3" ht="12">
      <c r="B216" s="10"/>
      <c r="C216" s="10"/>
    </row>
    <row r="217" spans="2:3" ht="12">
      <c r="B217" s="10"/>
      <c r="C217" s="10"/>
    </row>
    <row r="218" spans="2:3" ht="12">
      <c r="B218" s="10"/>
      <c r="C218" s="10"/>
    </row>
    <row r="219" spans="2:3" ht="12">
      <c r="B219" s="10"/>
      <c r="C219" s="10"/>
    </row>
    <row r="220" spans="2:3" ht="12">
      <c r="B220" s="10"/>
      <c r="C220" s="10"/>
    </row>
    <row r="221" spans="2:3" ht="12">
      <c r="B221" s="10"/>
      <c r="C221" s="10"/>
    </row>
    <row r="222" spans="2:3" ht="12">
      <c r="B222" s="10"/>
      <c r="C222" s="10"/>
    </row>
    <row r="223" spans="2:3" ht="12">
      <c r="B223" s="10"/>
      <c r="C223" s="10"/>
    </row>
    <row r="224" spans="2:3" ht="12">
      <c r="B224" s="10"/>
      <c r="C224" s="10"/>
    </row>
    <row r="225" spans="2:3" ht="12">
      <c r="B225" s="10"/>
      <c r="C225" s="10"/>
    </row>
    <row r="226" spans="2:3" ht="12">
      <c r="B226" s="10"/>
      <c r="C226" s="10"/>
    </row>
    <row r="227" spans="2:3" ht="12">
      <c r="B227" s="10"/>
      <c r="C227" s="10"/>
    </row>
    <row r="228" spans="2:3" ht="12">
      <c r="B228" s="10"/>
      <c r="C228" s="10"/>
    </row>
    <row r="229" spans="2:3" ht="12">
      <c r="B229" s="10"/>
      <c r="C229" s="10"/>
    </row>
    <row r="230" spans="2:3" ht="12">
      <c r="B230" s="10"/>
      <c r="C230" s="10"/>
    </row>
    <row r="231" spans="2:3" ht="12">
      <c r="B231" s="10"/>
      <c r="C231" s="10"/>
    </row>
    <row r="232" spans="2:3" ht="12">
      <c r="B232" s="10"/>
      <c r="C232" s="10"/>
    </row>
    <row r="233" spans="2:3" ht="12">
      <c r="B233" s="10"/>
      <c r="C233" s="10"/>
    </row>
    <row r="234" spans="2:3" ht="12">
      <c r="B234" s="10"/>
      <c r="C234" s="10"/>
    </row>
    <row r="235" spans="2:3" ht="12">
      <c r="B235" s="10"/>
      <c r="C235" s="10"/>
    </row>
    <row r="236" spans="2:3" ht="12">
      <c r="B236" s="10"/>
      <c r="C236" s="10"/>
    </row>
    <row r="237" spans="2:3" ht="12">
      <c r="B237" s="10"/>
      <c r="C237" s="10"/>
    </row>
    <row r="238" spans="2:3" ht="12">
      <c r="B238" s="10"/>
      <c r="C238" s="10"/>
    </row>
    <row r="239" spans="2:3" ht="12">
      <c r="B239" s="10"/>
      <c r="C239" s="10"/>
    </row>
    <row r="240" spans="2:3" ht="12">
      <c r="B240" s="10"/>
      <c r="C240" s="10"/>
    </row>
    <row r="241" spans="2:3" ht="12">
      <c r="B241" s="10"/>
      <c r="C241" s="10"/>
    </row>
    <row r="242" spans="2:3" ht="12">
      <c r="B242" s="10"/>
      <c r="C242" s="10"/>
    </row>
    <row r="243" spans="2:3" ht="12">
      <c r="B243" s="10"/>
      <c r="C243" s="10"/>
    </row>
    <row r="244" spans="2:3" ht="12">
      <c r="B244" s="10"/>
      <c r="C244" s="10"/>
    </row>
    <row r="245" spans="2:3" ht="12">
      <c r="B245" s="10"/>
      <c r="C245" s="10"/>
    </row>
    <row r="246" spans="2:3" ht="12">
      <c r="B246" s="10"/>
      <c r="C246" s="10"/>
    </row>
    <row r="247" spans="2:3" ht="12">
      <c r="B247" s="10"/>
      <c r="C247" s="10"/>
    </row>
    <row r="248" spans="2:3" ht="12">
      <c r="B248" s="10"/>
      <c r="C248" s="10"/>
    </row>
    <row r="249" spans="2:3" ht="12">
      <c r="B249" s="10"/>
      <c r="C249" s="10"/>
    </row>
    <row r="250" spans="2:3" ht="12">
      <c r="B250" s="10"/>
      <c r="C250" s="10"/>
    </row>
    <row r="251" spans="2:3" ht="12">
      <c r="B251" s="10"/>
      <c r="C251" s="10"/>
    </row>
    <row r="252" spans="2:3" ht="12">
      <c r="B252" s="10"/>
      <c r="C252" s="10"/>
    </row>
    <row r="253" spans="2:3" ht="12">
      <c r="B253" s="10"/>
      <c r="C253" s="10"/>
    </row>
    <row r="254" spans="2:3" ht="12">
      <c r="B254" s="10"/>
      <c r="C254" s="10"/>
    </row>
    <row r="255" spans="2:3" ht="12">
      <c r="B255" s="10"/>
      <c r="C255" s="10"/>
    </row>
    <row r="256" spans="2:3" ht="12">
      <c r="B256" s="10"/>
      <c r="C256" s="10"/>
    </row>
    <row r="257" spans="2:3" ht="12">
      <c r="B257" s="10"/>
      <c r="C257" s="10"/>
    </row>
    <row r="258" spans="2:3" ht="12">
      <c r="B258" s="10"/>
      <c r="C258" s="10"/>
    </row>
    <row r="259" spans="2:3" ht="12">
      <c r="B259" s="10"/>
      <c r="C259" s="10"/>
    </row>
    <row r="260" spans="2:3" ht="12">
      <c r="B260" s="10"/>
      <c r="C260" s="10"/>
    </row>
    <row r="261" spans="2:3" ht="12">
      <c r="B261" s="10"/>
      <c r="C261" s="10"/>
    </row>
    <row r="262" spans="2:3" ht="12">
      <c r="B262" s="10"/>
      <c r="C262" s="10"/>
    </row>
    <row r="263" spans="2:3" ht="12">
      <c r="B263" s="10"/>
      <c r="C263" s="10"/>
    </row>
    <row r="264" spans="2:3" ht="12">
      <c r="B264" s="10"/>
      <c r="C264" s="10"/>
    </row>
    <row r="265" spans="2:3" ht="12">
      <c r="B265" s="10"/>
      <c r="C265" s="10"/>
    </row>
    <row r="266" spans="2:3" ht="12">
      <c r="B266" s="10"/>
      <c r="C266" s="10"/>
    </row>
    <row r="267" spans="2:3" ht="12">
      <c r="B267" s="10"/>
      <c r="C267" s="10"/>
    </row>
    <row r="268" spans="2:3" ht="12">
      <c r="B268" s="10"/>
      <c r="C268" s="10"/>
    </row>
    <row r="269" spans="2:3" ht="12">
      <c r="B269" s="10"/>
      <c r="C269" s="10"/>
    </row>
    <row r="270" spans="2:3" ht="12">
      <c r="B270" s="10"/>
      <c r="C270" s="10"/>
    </row>
    <row r="271" spans="2:3" ht="12">
      <c r="B271" s="10"/>
      <c r="C271" s="10"/>
    </row>
    <row r="272" spans="2:3" ht="12">
      <c r="B272" s="10"/>
      <c r="C272" s="10"/>
    </row>
    <row r="273" spans="2:3" ht="12">
      <c r="B273" s="10"/>
      <c r="C273" s="10"/>
    </row>
    <row r="274" spans="2:3" ht="12">
      <c r="B274" s="10"/>
      <c r="C274" s="10"/>
    </row>
    <row r="275" spans="2:3" ht="12">
      <c r="B275" s="10"/>
      <c r="C275" s="10"/>
    </row>
    <row r="276" spans="2:3" ht="12">
      <c r="B276" s="10"/>
      <c r="C276" s="10"/>
    </row>
    <row r="277" spans="2:3" ht="12">
      <c r="B277" s="10"/>
      <c r="C277" s="10"/>
    </row>
    <row r="278" spans="2:3" ht="12">
      <c r="B278" s="10"/>
      <c r="C278" s="10"/>
    </row>
    <row r="279" spans="2:3" ht="12">
      <c r="B279" s="10"/>
      <c r="C279" s="10"/>
    </row>
    <row r="280" spans="2:3" ht="12">
      <c r="B280" s="10"/>
      <c r="C280" s="10"/>
    </row>
    <row r="281" spans="2:3" ht="12">
      <c r="B281" s="10"/>
      <c r="C281" s="10"/>
    </row>
    <row r="282" spans="2:3" ht="12">
      <c r="B282" s="10"/>
      <c r="C282" s="10"/>
    </row>
    <row r="283" spans="2:3" ht="12">
      <c r="B283" s="10"/>
      <c r="C283" s="10"/>
    </row>
    <row r="284" spans="2:3" ht="12">
      <c r="B284" s="10"/>
      <c r="C284" s="10"/>
    </row>
    <row r="285" spans="2:3" ht="12">
      <c r="B285" s="10"/>
      <c r="C285" s="10"/>
    </row>
    <row r="286" spans="2:3" ht="12">
      <c r="B286" s="10"/>
      <c r="C286" s="10"/>
    </row>
    <row r="287" spans="2:3" ht="12">
      <c r="B287" s="10"/>
      <c r="C287" s="10"/>
    </row>
    <row r="288" spans="2:3" ht="12">
      <c r="B288" s="10"/>
      <c r="C288" s="10"/>
    </row>
    <row r="289" spans="2:3" ht="12">
      <c r="B289" s="10"/>
      <c r="C289" s="10"/>
    </row>
    <row r="290" spans="2:3" ht="12">
      <c r="B290" s="10"/>
      <c r="C290" s="10"/>
    </row>
    <row r="291" spans="2:3" ht="12">
      <c r="B291" s="10"/>
      <c r="C291" s="10"/>
    </row>
    <row r="292" spans="2:3" ht="12">
      <c r="B292" s="10"/>
      <c r="C292" s="10"/>
    </row>
    <row r="293" spans="2:3" ht="12">
      <c r="B293" s="10"/>
      <c r="C293" s="10"/>
    </row>
    <row r="294" spans="2:3" ht="12">
      <c r="B294" s="10"/>
      <c r="C294" s="10"/>
    </row>
    <row r="295" spans="2:3" ht="12">
      <c r="B295" s="10"/>
      <c r="C295" s="10"/>
    </row>
    <row r="296" spans="2:3" ht="12">
      <c r="B296" s="10"/>
      <c r="C296" s="10"/>
    </row>
    <row r="297" spans="2:3" ht="12">
      <c r="B297" s="10"/>
      <c r="C297" s="10"/>
    </row>
    <row r="298" spans="2:3" ht="12">
      <c r="B298" s="10"/>
      <c r="C298" s="10"/>
    </row>
    <row r="299" spans="2:3" ht="12">
      <c r="B299" s="10"/>
      <c r="C299" s="10"/>
    </row>
    <row r="300" spans="2:3" ht="12">
      <c r="B300" s="10"/>
      <c r="C300" s="10"/>
    </row>
    <row r="301" spans="2:3" ht="12">
      <c r="B301" s="10"/>
      <c r="C301" s="10"/>
    </row>
    <row r="302" spans="2:3" ht="12">
      <c r="B302" s="10"/>
      <c r="C302" s="10"/>
    </row>
    <row r="303" spans="2:3" ht="12">
      <c r="B303" s="10"/>
      <c r="C303" s="10"/>
    </row>
    <row r="304" spans="2:3" ht="12">
      <c r="B304" s="10"/>
      <c r="C304" s="10"/>
    </row>
    <row r="305" spans="2:3" ht="12">
      <c r="B305" s="10"/>
      <c r="C305" s="10"/>
    </row>
    <row r="306" spans="2:3" ht="12">
      <c r="B306" s="10"/>
      <c r="C306" s="10"/>
    </row>
    <row r="307" spans="2:3" ht="12">
      <c r="B307" s="10"/>
      <c r="C307" s="10"/>
    </row>
    <row r="308" spans="2:3" ht="12">
      <c r="B308" s="10"/>
      <c r="C308" s="10"/>
    </row>
    <row r="309" spans="2:3" ht="12">
      <c r="B309" s="10"/>
      <c r="C309" s="10"/>
    </row>
    <row r="310" spans="2:3" ht="12">
      <c r="B310" s="10"/>
      <c r="C310" s="10"/>
    </row>
    <row r="311" spans="2:3" ht="12">
      <c r="B311" s="10"/>
      <c r="C311" s="10"/>
    </row>
    <row r="312" spans="2:3" ht="12">
      <c r="B312" s="10"/>
      <c r="C312" s="10"/>
    </row>
    <row r="313" spans="2:3" ht="12">
      <c r="B313" s="10"/>
      <c r="C313" s="10"/>
    </row>
    <row r="314" spans="2:3" ht="12">
      <c r="B314" s="10"/>
      <c r="C314" s="10"/>
    </row>
    <row r="315" spans="2:3" ht="12">
      <c r="B315" s="10"/>
      <c r="C315" s="10"/>
    </row>
    <row r="316" spans="2:3" ht="12">
      <c r="B316" s="10"/>
      <c r="C316" s="10"/>
    </row>
    <row r="317" spans="2:3" ht="12">
      <c r="B317" s="10"/>
      <c r="C317" s="10"/>
    </row>
    <row r="318" spans="2:3" ht="12">
      <c r="B318" s="10"/>
      <c r="C318" s="10"/>
    </row>
    <row r="319" spans="2:3" ht="12">
      <c r="B319" s="10"/>
      <c r="C319" s="10"/>
    </row>
    <row r="320" spans="2:3" ht="12">
      <c r="B320" s="10"/>
      <c r="C320" s="10"/>
    </row>
    <row r="321" spans="2:3" ht="12">
      <c r="B321" s="10"/>
      <c r="C321" s="10"/>
    </row>
    <row r="322" spans="2:3" ht="12">
      <c r="B322" s="10"/>
      <c r="C322" s="10"/>
    </row>
    <row r="323" spans="2:3" ht="12">
      <c r="B323" s="10"/>
      <c r="C323" s="10"/>
    </row>
    <row r="324" spans="2:3" ht="12">
      <c r="B324" s="10"/>
      <c r="C324" s="10"/>
    </row>
    <row r="325" spans="2:3" ht="12">
      <c r="B325" s="10"/>
      <c r="C325" s="10"/>
    </row>
    <row r="326" spans="2:3" ht="12">
      <c r="B326" s="10"/>
      <c r="C326" s="10"/>
    </row>
    <row r="327" spans="2:3" ht="12">
      <c r="B327" s="10"/>
      <c r="C327" s="10"/>
    </row>
    <row r="328" spans="2:3" ht="12">
      <c r="B328" s="10"/>
      <c r="C328" s="10"/>
    </row>
    <row r="329" spans="2:3" ht="12">
      <c r="B329" s="10"/>
      <c r="C329" s="10"/>
    </row>
    <row r="330" spans="2:3" ht="12">
      <c r="B330" s="10"/>
      <c r="C330" s="10"/>
    </row>
    <row r="331" spans="2:3" ht="12">
      <c r="B331" s="10"/>
      <c r="C331" s="10"/>
    </row>
    <row r="332" spans="2:3" ht="12">
      <c r="B332" s="10"/>
      <c r="C332" s="10"/>
    </row>
    <row r="333" spans="2:3" ht="12">
      <c r="B333" s="10"/>
      <c r="C333" s="10"/>
    </row>
    <row r="334" spans="2:3" ht="12">
      <c r="B334" s="10"/>
      <c r="C334" s="10"/>
    </row>
    <row r="335" spans="2:3" ht="12">
      <c r="B335" s="10"/>
      <c r="C335" s="10"/>
    </row>
    <row r="336" spans="2:3" ht="12">
      <c r="B336" s="10"/>
      <c r="C336" s="10"/>
    </row>
    <row r="337" spans="2:3" ht="12">
      <c r="B337" s="10"/>
      <c r="C337" s="10"/>
    </row>
    <row r="338" spans="2:3" ht="12">
      <c r="B338" s="10"/>
      <c r="C338" s="10"/>
    </row>
    <row r="339" spans="2:3" ht="12">
      <c r="B339" s="10"/>
      <c r="C339" s="10"/>
    </row>
    <row r="340" spans="2:3" ht="12">
      <c r="B340" s="10"/>
      <c r="C340" s="10"/>
    </row>
    <row r="341" spans="2:3" ht="12">
      <c r="B341" s="10"/>
      <c r="C341" s="10"/>
    </row>
    <row r="342" spans="2:3" ht="12">
      <c r="B342" s="10"/>
      <c r="C342" s="10"/>
    </row>
    <row r="343" spans="2:3" ht="12">
      <c r="B343" s="10"/>
      <c r="C343" s="10"/>
    </row>
    <row r="344" spans="2:3" ht="12">
      <c r="B344" s="10"/>
      <c r="C344" s="10"/>
    </row>
    <row r="345" spans="2:3" ht="12">
      <c r="B345" s="10"/>
      <c r="C345" s="10"/>
    </row>
    <row r="346" spans="2:3" ht="12">
      <c r="B346" s="10"/>
      <c r="C346" s="10"/>
    </row>
    <row r="347" spans="2:3" ht="12">
      <c r="B347" s="10"/>
      <c r="C347" s="10"/>
    </row>
    <row r="348" spans="2:3" ht="12">
      <c r="B348" s="10"/>
      <c r="C348" s="10"/>
    </row>
    <row r="349" spans="2:3" ht="12">
      <c r="B349" s="10"/>
      <c r="C349" s="10"/>
    </row>
    <row r="350" spans="2:3" ht="12">
      <c r="B350" s="10"/>
      <c r="C350" s="10"/>
    </row>
    <row r="351" spans="2:3" ht="12">
      <c r="B351" s="10"/>
      <c r="C351" s="10"/>
    </row>
    <row r="352" spans="2:3" ht="12">
      <c r="B352" s="10"/>
      <c r="C352" s="10"/>
    </row>
    <row r="353" spans="2:3" ht="12">
      <c r="B353" s="10"/>
      <c r="C353" s="10"/>
    </row>
    <row r="354" spans="2:3" ht="12">
      <c r="B354" s="10"/>
      <c r="C354" s="10"/>
    </row>
    <row r="355" spans="2:3" ht="12">
      <c r="B355" s="10"/>
      <c r="C355" s="10"/>
    </row>
    <row r="356" spans="2:3" ht="12">
      <c r="B356" s="10"/>
      <c r="C356" s="10"/>
    </row>
    <row r="357" spans="2:3" ht="12">
      <c r="B357" s="10"/>
      <c r="C357" s="10"/>
    </row>
    <row r="358" spans="2:3" ht="12">
      <c r="B358" s="10"/>
      <c r="C358" s="10"/>
    </row>
    <row r="359" spans="2:3" ht="12">
      <c r="B359" s="10"/>
      <c r="C359" s="10"/>
    </row>
    <row r="360" spans="2:3" ht="12">
      <c r="B360" s="10"/>
      <c r="C360" s="10"/>
    </row>
    <row r="361" spans="2:3" ht="12">
      <c r="B361" s="10"/>
      <c r="C361" s="10"/>
    </row>
    <row r="362" spans="2:3" ht="12">
      <c r="B362" s="10"/>
      <c r="C362" s="10"/>
    </row>
    <row r="363" spans="2:3" ht="12">
      <c r="B363" s="10"/>
      <c r="C363" s="10"/>
    </row>
    <row r="364" spans="2:3" ht="12">
      <c r="B364" s="10"/>
      <c r="C364" s="10"/>
    </row>
    <row r="365" spans="2:3" ht="12">
      <c r="B365" s="10"/>
      <c r="C365" s="10"/>
    </row>
    <row r="366" spans="2:3" ht="12">
      <c r="B366" s="10"/>
      <c r="C366" s="10"/>
    </row>
    <row r="367" spans="2:3" ht="12">
      <c r="B367" s="10"/>
      <c r="C367" s="10"/>
    </row>
    <row r="368" spans="2:3" ht="12">
      <c r="B368" s="10"/>
      <c r="C368" s="10"/>
    </row>
    <row r="369" spans="2:3" ht="12">
      <c r="B369" s="10"/>
      <c r="C369" s="10"/>
    </row>
    <row r="370" spans="2:3" ht="12">
      <c r="B370" s="10"/>
      <c r="C370" s="10"/>
    </row>
    <row r="371" spans="2:3" ht="12">
      <c r="B371" s="10"/>
      <c r="C371" s="10"/>
    </row>
    <row r="372" spans="2:3" ht="12">
      <c r="B372" s="10"/>
      <c r="C372" s="10"/>
    </row>
    <row r="373" spans="2:3" ht="12">
      <c r="B373" s="10"/>
      <c r="C373" s="10"/>
    </row>
    <row r="374" spans="2:3" ht="12">
      <c r="B374" s="10"/>
      <c r="C374" s="10"/>
    </row>
    <row r="375" spans="2:3" ht="12">
      <c r="B375" s="10"/>
      <c r="C375" s="10"/>
    </row>
    <row r="376" spans="2:3" ht="12">
      <c r="B376" s="10"/>
      <c r="C376" s="10"/>
    </row>
    <row r="377" spans="2:3" ht="12">
      <c r="B377" s="10"/>
      <c r="C377" s="10"/>
    </row>
    <row r="378" spans="2:3" ht="12">
      <c r="B378" s="10"/>
      <c r="C378" s="10"/>
    </row>
    <row r="379" spans="2:3" ht="12">
      <c r="B379" s="10"/>
      <c r="C379" s="10"/>
    </row>
    <row r="380" spans="2:3" ht="12">
      <c r="B380" s="10"/>
      <c r="C380" s="10"/>
    </row>
    <row r="381" spans="2:3" ht="12">
      <c r="B381" s="10"/>
      <c r="C381" s="10"/>
    </row>
    <row r="382" spans="2:3" ht="12">
      <c r="B382" s="10"/>
      <c r="C382" s="10"/>
    </row>
    <row r="383" spans="2:3" ht="12">
      <c r="B383" s="10"/>
      <c r="C383" s="10"/>
    </row>
    <row r="384" spans="2:3" ht="12">
      <c r="B384" s="10"/>
      <c r="C384" s="10"/>
    </row>
    <row r="385" spans="2:3" ht="12">
      <c r="B385" s="10"/>
      <c r="C385" s="10"/>
    </row>
    <row r="386" spans="2:3" ht="12">
      <c r="B386" s="10"/>
      <c r="C386" s="10"/>
    </row>
    <row r="387" spans="2:3" ht="12">
      <c r="B387" s="10"/>
      <c r="C387" s="10"/>
    </row>
    <row r="388" spans="2:3" ht="12">
      <c r="B388" s="10"/>
      <c r="C388" s="10"/>
    </row>
    <row r="389" spans="2:3" ht="12">
      <c r="B389" s="10"/>
      <c r="C389" s="10"/>
    </row>
    <row r="390" spans="2:3" ht="12">
      <c r="B390" s="10"/>
      <c r="C390" s="10"/>
    </row>
    <row r="391" spans="2:3" ht="12">
      <c r="B391" s="10"/>
      <c r="C391" s="10"/>
    </row>
    <row r="392" spans="2:3" ht="12">
      <c r="B392" s="10"/>
      <c r="C392" s="10"/>
    </row>
    <row r="393" spans="2:3" ht="12">
      <c r="B393" s="10"/>
      <c r="C393" s="10"/>
    </row>
    <row r="394" spans="2:3" ht="12">
      <c r="B394" s="10"/>
      <c r="C394" s="10"/>
    </row>
    <row r="395" spans="2:3" ht="12">
      <c r="B395" s="10"/>
      <c r="C395" s="10"/>
    </row>
    <row r="396" spans="2:3" ht="12">
      <c r="B396" s="10"/>
      <c r="C396" s="10"/>
    </row>
    <row r="397" spans="2:3" ht="12">
      <c r="B397" s="10"/>
      <c r="C397" s="10"/>
    </row>
    <row r="398" spans="2:3" ht="12">
      <c r="B398" s="10"/>
      <c r="C398" s="10"/>
    </row>
    <row r="399" spans="2:3" ht="12">
      <c r="B399" s="10"/>
      <c r="C399" s="10"/>
    </row>
    <row r="400" spans="2:3" ht="12">
      <c r="B400" s="10"/>
      <c r="C400" s="10"/>
    </row>
    <row r="401" spans="2:3" ht="12">
      <c r="B401" s="10"/>
      <c r="C401" s="10"/>
    </row>
    <row r="402" spans="2:3" ht="12">
      <c r="B402" s="10"/>
      <c r="C402" s="10"/>
    </row>
    <row r="403" spans="2:3" ht="12">
      <c r="B403" s="10"/>
      <c r="C403" s="10"/>
    </row>
    <row r="404" spans="2:3" ht="12">
      <c r="B404" s="10"/>
      <c r="C404" s="10"/>
    </row>
    <row r="405" spans="2:3" ht="12">
      <c r="B405" s="10"/>
      <c r="C405" s="10"/>
    </row>
    <row r="406" spans="2:3" ht="12">
      <c r="B406" s="10"/>
      <c r="C406" s="10"/>
    </row>
    <row r="407" spans="2:3" ht="12">
      <c r="B407" s="10"/>
      <c r="C407" s="10"/>
    </row>
  </sheetData>
  <mergeCells count="8">
    <mergeCell ref="F1:F3"/>
    <mergeCell ref="G1:G3"/>
    <mergeCell ref="B2:B3"/>
    <mergeCell ref="C2:C3"/>
    <mergeCell ref="A1:A3"/>
    <mergeCell ref="B1:C1"/>
    <mergeCell ref="D1:D3"/>
    <mergeCell ref="E1:E3"/>
  </mergeCells>
  <printOptions horizontalCentered="1" verticalCentered="1"/>
  <pageMargins left="0.4724409448818898" right="0.4724409448818898" top="1.614173228346456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Afrique&amp;C&amp;"Times New Roman,Regular"PCIPD/1/3
Annexe III, page &amp;P
Activités de sensibilisation et de mise en valeur des ressources humaines
1996/1997/1998 jusqu’au 31 mars 1999</oddHeader>
    <oddFooter>&amp;R&amp;"Times New Roman,Regular"&amp;8
&amp;F/&amp;A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3"/>
  <sheetViews>
    <sheetView workbookViewId="0" topLeftCell="C12">
      <selection activeCell="L16" sqref="L16"/>
    </sheetView>
  </sheetViews>
  <sheetFormatPr defaultColWidth="9.140625" defaultRowHeight="12.75"/>
  <cols>
    <col min="1" max="1" width="12.57421875" style="45" customWidth="1"/>
    <col min="2" max="2" width="40.57421875" style="45" customWidth="1"/>
    <col min="3" max="3" width="12.8515625" style="45" customWidth="1"/>
    <col min="4" max="4" width="13.421875" style="45" customWidth="1"/>
    <col min="5" max="6" width="9.140625" style="45" customWidth="1"/>
    <col min="7" max="7" width="2.57421875" style="45" customWidth="1"/>
    <col min="8" max="8" width="12.140625" style="45" customWidth="1"/>
    <col min="9" max="9" width="9.57421875" style="45" customWidth="1"/>
    <col min="10" max="10" width="11.421875" style="45" customWidth="1"/>
    <col min="11" max="16384" width="9.140625" style="45" customWidth="1"/>
  </cols>
  <sheetData>
    <row r="1" spans="1:10" s="1" customFormat="1" ht="24" customHeight="1">
      <c r="A1" s="126" t="s">
        <v>298</v>
      </c>
      <c r="B1" s="114" t="s">
        <v>299</v>
      </c>
      <c r="C1" s="115"/>
      <c r="D1" s="115"/>
      <c r="E1" s="67"/>
      <c r="F1" s="89"/>
      <c r="G1" s="2"/>
      <c r="H1" s="114" t="s">
        <v>305</v>
      </c>
      <c r="I1" s="115"/>
      <c r="J1" s="116"/>
    </row>
    <row r="2" spans="1:10" s="4" customFormat="1" ht="36" customHeight="1">
      <c r="A2" s="127"/>
      <c r="B2" s="119" t="s">
        <v>300</v>
      </c>
      <c r="C2" s="119" t="s">
        <v>301</v>
      </c>
      <c r="D2" s="119" t="s">
        <v>302</v>
      </c>
      <c r="E2" s="117" t="s">
        <v>303</v>
      </c>
      <c r="F2" s="118"/>
      <c r="G2" s="3"/>
      <c r="H2" s="119" t="s">
        <v>306</v>
      </c>
      <c r="I2" s="119" t="s">
        <v>307</v>
      </c>
      <c r="J2" s="119" t="s">
        <v>308</v>
      </c>
    </row>
    <row r="3" spans="1:10" s="1" customFormat="1" ht="12">
      <c r="A3" s="128"/>
      <c r="B3" s="125"/>
      <c r="C3" s="125"/>
      <c r="D3" s="125"/>
      <c r="E3" s="14" t="s">
        <v>371</v>
      </c>
      <c r="F3" s="14" t="s">
        <v>304</v>
      </c>
      <c r="G3" s="8"/>
      <c r="H3" s="125"/>
      <c r="I3" s="125"/>
      <c r="J3" s="125"/>
    </row>
    <row r="4" spans="1:10" s="1" customFormat="1" ht="12">
      <c r="A4" s="105" t="s">
        <v>176</v>
      </c>
      <c r="B4" s="103"/>
      <c r="C4" s="12"/>
      <c r="D4" s="12"/>
      <c r="E4" s="6"/>
      <c r="F4" s="7"/>
      <c r="G4" s="38"/>
      <c r="H4" s="6">
        <v>1</v>
      </c>
      <c r="I4" s="12"/>
      <c r="J4" s="12"/>
    </row>
    <row r="5" spans="1:10" s="1" customFormat="1" ht="36">
      <c r="A5" s="60" t="s">
        <v>142</v>
      </c>
      <c r="B5" s="104" t="s">
        <v>470</v>
      </c>
      <c r="C5" s="15" t="s">
        <v>459</v>
      </c>
      <c r="D5" s="16"/>
      <c r="E5" s="16"/>
      <c r="F5" s="15">
        <v>70</v>
      </c>
      <c r="H5" s="12">
        <v>3</v>
      </c>
      <c r="I5" s="17">
        <v>36</v>
      </c>
      <c r="J5" s="15">
        <v>3</v>
      </c>
    </row>
    <row r="6" spans="1:10" s="4" customFormat="1" ht="36">
      <c r="A6" s="109"/>
      <c r="B6" s="105" t="s">
        <v>471</v>
      </c>
      <c r="C6" s="14" t="s">
        <v>459</v>
      </c>
      <c r="D6" s="14">
        <v>13</v>
      </c>
      <c r="E6" s="14">
        <v>25</v>
      </c>
      <c r="F6" s="14">
        <v>30</v>
      </c>
      <c r="H6" s="44">
        <f>3+5</f>
        <v>8</v>
      </c>
      <c r="I6" s="14"/>
      <c r="J6" s="14"/>
    </row>
    <row r="7" spans="1:10" s="1" customFormat="1" ht="12">
      <c r="A7" s="60" t="s">
        <v>104</v>
      </c>
      <c r="B7" s="33" t="s">
        <v>472</v>
      </c>
      <c r="C7" s="6" t="s">
        <v>460</v>
      </c>
      <c r="D7" s="6"/>
      <c r="E7" s="16"/>
      <c r="F7" s="6">
        <v>150</v>
      </c>
      <c r="G7" s="10"/>
      <c r="H7" s="18"/>
      <c r="I7" s="18">
        <v>2</v>
      </c>
      <c r="J7" s="18">
        <f>4+5</f>
        <v>9</v>
      </c>
    </row>
    <row r="8" spans="1:10" s="1" customFormat="1" ht="24">
      <c r="A8" s="57"/>
      <c r="B8" s="57" t="s">
        <v>488</v>
      </c>
      <c r="C8" s="6" t="s">
        <v>460</v>
      </c>
      <c r="D8" s="11"/>
      <c r="E8" s="16"/>
      <c r="F8" s="9">
        <v>48</v>
      </c>
      <c r="G8" s="10"/>
      <c r="H8" s="11"/>
      <c r="I8" s="11"/>
      <c r="J8" s="11"/>
    </row>
    <row r="9" spans="1:10" s="1" customFormat="1" ht="24">
      <c r="A9" s="56" t="s">
        <v>105</v>
      </c>
      <c r="B9" s="33"/>
      <c r="C9" s="8"/>
      <c r="D9" s="19"/>
      <c r="E9" s="6"/>
      <c r="F9" s="19"/>
      <c r="G9" s="10"/>
      <c r="H9" s="18">
        <f>3+2+1</f>
        <v>6</v>
      </c>
      <c r="I9" s="18">
        <f>11+13+13</f>
        <v>37</v>
      </c>
      <c r="J9" s="18">
        <v>2</v>
      </c>
    </row>
    <row r="10" spans="1:10" s="1" customFormat="1" ht="24">
      <c r="A10" s="33" t="s">
        <v>106</v>
      </c>
      <c r="B10" s="57" t="s">
        <v>493</v>
      </c>
      <c r="C10" s="18" t="s">
        <v>174</v>
      </c>
      <c r="D10" s="18"/>
      <c r="F10" s="18">
        <v>92</v>
      </c>
      <c r="G10" s="10"/>
      <c r="H10" s="6">
        <v>2</v>
      </c>
      <c r="I10" s="6">
        <v>6</v>
      </c>
      <c r="J10" s="6">
        <v>2</v>
      </c>
    </row>
    <row r="11" spans="1:10" s="1" customFormat="1" ht="24">
      <c r="A11" s="56" t="s">
        <v>107</v>
      </c>
      <c r="B11" s="33" t="s">
        <v>39</v>
      </c>
      <c r="C11" s="15" t="s">
        <v>143</v>
      </c>
      <c r="D11" s="15"/>
      <c r="E11" s="15"/>
      <c r="F11" s="15">
        <v>80</v>
      </c>
      <c r="G11" s="10"/>
      <c r="H11" s="19">
        <f>10+3+8+1</f>
        <v>22</v>
      </c>
      <c r="I11" s="19">
        <f>17+21+24</f>
        <v>62</v>
      </c>
      <c r="J11" s="19"/>
    </row>
    <row r="12" spans="1:10" s="1" customFormat="1" ht="24">
      <c r="A12" s="56"/>
      <c r="B12" s="57" t="s">
        <v>40</v>
      </c>
      <c r="C12" s="22" t="s">
        <v>144</v>
      </c>
      <c r="D12" s="22">
        <v>16</v>
      </c>
      <c r="E12" s="22">
        <v>15</v>
      </c>
      <c r="F12" s="22">
        <v>60</v>
      </c>
      <c r="G12" s="10"/>
      <c r="H12" s="19"/>
      <c r="I12" s="19"/>
      <c r="J12" s="19"/>
    </row>
    <row r="13" spans="1:10" s="1" customFormat="1" ht="24">
      <c r="A13" s="56"/>
      <c r="B13" s="57" t="s">
        <v>473</v>
      </c>
      <c r="C13" s="22" t="s">
        <v>144</v>
      </c>
      <c r="D13" s="22">
        <v>16</v>
      </c>
      <c r="E13" s="22">
        <v>15</v>
      </c>
      <c r="F13" s="22">
        <v>50</v>
      </c>
      <c r="G13" s="10"/>
      <c r="H13" s="19"/>
      <c r="I13" s="19"/>
      <c r="J13" s="19"/>
    </row>
    <row r="14" spans="1:10" s="1" customFormat="1" ht="24">
      <c r="A14" s="57"/>
      <c r="B14" s="57" t="s">
        <v>474</v>
      </c>
      <c r="C14" s="22" t="s">
        <v>143</v>
      </c>
      <c r="D14" s="22"/>
      <c r="E14" s="22"/>
      <c r="F14" s="22">
        <v>45</v>
      </c>
      <c r="G14" s="19"/>
      <c r="H14" s="11"/>
      <c r="I14" s="11"/>
      <c r="J14" s="11"/>
    </row>
    <row r="15" spans="1:10" s="1" customFormat="1" ht="48">
      <c r="A15" s="60" t="s">
        <v>109</v>
      </c>
      <c r="B15" s="33" t="s">
        <v>475</v>
      </c>
      <c r="C15" s="15" t="s">
        <v>145</v>
      </c>
      <c r="D15" s="15">
        <v>8</v>
      </c>
      <c r="E15" s="15">
        <v>13</v>
      </c>
      <c r="F15" s="15">
        <v>30</v>
      </c>
      <c r="G15" s="19"/>
      <c r="H15" s="24">
        <v>3</v>
      </c>
      <c r="I15" s="24">
        <v>12</v>
      </c>
      <c r="J15" s="24">
        <v>2</v>
      </c>
    </row>
    <row r="16" spans="1:10" s="1" customFormat="1" ht="24">
      <c r="A16" s="57"/>
      <c r="B16" s="33" t="s">
        <v>476</v>
      </c>
      <c r="C16" s="15" t="s">
        <v>145</v>
      </c>
      <c r="D16" s="15"/>
      <c r="E16" s="15"/>
      <c r="F16" s="15">
        <v>60</v>
      </c>
      <c r="G16" s="19"/>
      <c r="H16" s="11"/>
      <c r="I16" s="22"/>
      <c r="J16" s="7"/>
    </row>
    <row r="17" spans="1:10" s="1" customFormat="1" ht="12">
      <c r="A17" s="33" t="s">
        <v>406</v>
      </c>
      <c r="B17" s="33"/>
      <c r="C17" s="15"/>
      <c r="D17" s="15"/>
      <c r="E17" s="15"/>
      <c r="F17" s="15"/>
      <c r="G17" s="19"/>
      <c r="H17" s="6"/>
      <c r="I17" s="6">
        <v>1</v>
      </c>
      <c r="J17" s="6">
        <v>1</v>
      </c>
    </row>
    <row r="18" spans="1:10" s="1" customFormat="1" ht="24">
      <c r="A18" s="56" t="s">
        <v>110</v>
      </c>
      <c r="B18" s="33" t="s">
        <v>41</v>
      </c>
      <c r="C18" s="15" t="s">
        <v>148</v>
      </c>
      <c r="D18" s="6"/>
      <c r="E18" s="6"/>
      <c r="F18" s="6">
        <v>200</v>
      </c>
      <c r="G18" s="10"/>
      <c r="H18" s="19">
        <f>9+5+7+2</f>
        <v>23</v>
      </c>
      <c r="I18" s="19">
        <v>8</v>
      </c>
      <c r="J18" s="19">
        <f>5+6</f>
        <v>11</v>
      </c>
    </row>
    <row r="19" spans="1:10" s="1" customFormat="1" ht="36">
      <c r="A19" s="56"/>
      <c r="B19" s="33" t="s">
        <v>477</v>
      </c>
      <c r="C19" s="15" t="s">
        <v>146</v>
      </c>
      <c r="D19" s="6"/>
      <c r="E19" s="6"/>
      <c r="F19" s="6">
        <v>62</v>
      </c>
      <c r="G19" s="10"/>
      <c r="H19" s="19"/>
      <c r="I19" s="21"/>
      <c r="J19" s="30"/>
    </row>
    <row r="20" spans="1:10" s="1" customFormat="1" ht="36">
      <c r="A20" s="56"/>
      <c r="B20" s="33" t="s">
        <v>477</v>
      </c>
      <c r="C20" s="15" t="s">
        <v>177</v>
      </c>
      <c r="D20" s="6"/>
      <c r="E20" s="6"/>
      <c r="F20" s="6">
        <v>70</v>
      </c>
      <c r="G20" s="10"/>
      <c r="H20" s="19"/>
      <c r="J20" s="19"/>
    </row>
    <row r="21" spans="1:10" s="1" customFormat="1" ht="36">
      <c r="A21" s="56"/>
      <c r="B21" s="33" t="s">
        <v>477</v>
      </c>
      <c r="C21" s="15" t="s">
        <v>461</v>
      </c>
      <c r="D21" s="6"/>
      <c r="E21" s="6"/>
      <c r="F21" s="6">
        <v>53</v>
      </c>
      <c r="G21" s="10"/>
      <c r="H21" s="19"/>
      <c r="I21" s="8"/>
      <c r="J21" s="41"/>
    </row>
    <row r="22" spans="1:10" s="1" customFormat="1" ht="36">
      <c r="A22" s="56"/>
      <c r="B22" s="33" t="s">
        <v>477</v>
      </c>
      <c r="C22" s="15" t="s">
        <v>148</v>
      </c>
      <c r="D22" s="6"/>
      <c r="E22" s="6"/>
      <c r="F22" s="6">
        <v>82</v>
      </c>
      <c r="G22" s="10"/>
      <c r="H22" s="19"/>
      <c r="I22" s="8"/>
      <c r="J22" s="41"/>
    </row>
    <row r="23" spans="1:10" s="1" customFormat="1" ht="36.75" customHeight="1">
      <c r="A23" s="56"/>
      <c r="B23" s="33" t="s">
        <v>42</v>
      </c>
      <c r="C23" s="15" t="s">
        <v>148</v>
      </c>
      <c r="D23" s="6"/>
      <c r="E23" s="15">
        <v>10</v>
      </c>
      <c r="F23" s="15">
        <v>93</v>
      </c>
      <c r="G23" s="10"/>
      <c r="H23" s="19"/>
      <c r="I23" s="8"/>
      <c r="J23" s="40"/>
    </row>
    <row r="24" spans="1:10" s="1" customFormat="1" ht="12">
      <c r="A24" s="56"/>
      <c r="B24" s="33" t="s">
        <v>347</v>
      </c>
      <c r="C24" s="15" t="s">
        <v>146</v>
      </c>
      <c r="D24" s="6"/>
      <c r="E24" s="6"/>
      <c r="F24" s="6">
        <v>117</v>
      </c>
      <c r="G24" s="10"/>
      <c r="H24" s="19" t="s">
        <v>147</v>
      </c>
      <c r="I24" s="8"/>
      <c r="J24" s="8"/>
    </row>
    <row r="25" spans="1:10" s="1" customFormat="1" ht="12">
      <c r="A25" s="56"/>
      <c r="B25" s="33" t="s">
        <v>347</v>
      </c>
      <c r="C25" s="15" t="s">
        <v>177</v>
      </c>
      <c r="D25" s="6"/>
      <c r="E25" s="6"/>
      <c r="F25" s="6">
        <v>105</v>
      </c>
      <c r="G25" s="10"/>
      <c r="H25" s="19"/>
      <c r="I25" s="8"/>
      <c r="J25" s="8"/>
    </row>
    <row r="26" spans="1:10" s="1" customFormat="1" ht="12">
      <c r="A26" s="57"/>
      <c r="B26" s="33" t="s">
        <v>347</v>
      </c>
      <c r="C26" s="15" t="s">
        <v>178</v>
      </c>
      <c r="D26" s="6"/>
      <c r="E26" s="6"/>
      <c r="F26" s="6">
        <v>155</v>
      </c>
      <c r="G26" s="10"/>
      <c r="H26" s="11"/>
      <c r="I26" s="5"/>
      <c r="J26" s="5"/>
    </row>
    <row r="27" spans="1:10" s="1" customFormat="1" ht="24">
      <c r="A27" s="56" t="s">
        <v>541</v>
      </c>
      <c r="B27" s="57" t="s">
        <v>43</v>
      </c>
      <c r="C27" s="22" t="s">
        <v>146</v>
      </c>
      <c r="D27" s="11"/>
      <c r="E27" s="11"/>
      <c r="F27" s="11">
        <v>51</v>
      </c>
      <c r="G27" s="10"/>
      <c r="H27" s="19"/>
      <c r="I27" s="19"/>
      <c r="J27" s="19"/>
    </row>
    <row r="28" spans="1:10" s="1" customFormat="1" ht="36">
      <c r="A28" s="57"/>
      <c r="B28" s="57" t="s">
        <v>44</v>
      </c>
      <c r="C28" s="22" t="s">
        <v>148</v>
      </c>
      <c r="D28" s="11"/>
      <c r="E28" s="22">
        <v>28</v>
      </c>
      <c r="F28" s="22">
        <v>100</v>
      </c>
      <c r="G28" s="19"/>
      <c r="H28" s="11"/>
      <c r="I28" s="11"/>
      <c r="J28" s="11"/>
    </row>
    <row r="29" spans="1:10" s="1" customFormat="1" ht="37.5" customHeight="1">
      <c r="A29" s="60" t="s">
        <v>111</v>
      </c>
      <c r="B29" s="33" t="s">
        <v>45</v>
      </c>
      <c r="C29" s="15" t="s">
        <v>149</v>
      </c>
      <c r="D29" s="15">
        <v>18</v>
      </c>
      <c r="E29" s="15">
        <v>39</v>
      </c>
      <c r="F29" s="15">
        <v>60</v>
      </c>
      <c r="G29" s="21"/>
      <c r="H29" s="42">
        <f>7+5+8</f>
        <v>20</v>
      </c>
      <c r="I29" s="24">
        <v>18</v>
      </c>
      <c r="J29" s="24"/>
    </row>
    <row r="30" spans="1:10" s="1" customFormat="1" ht="36">
      <c r="A30" s="57"/>
      <c r="B30" s="57" t="s">
        <v>46</v>
      </c>
      <c r="C30" s="22" t="s">
        <v>149</v>
      </c>
      <c r="D30" s="22">
        <v>4</v>
      </c>
      <c r="E30" s="22">
        <v>24</v>
      </c>
      <c r="F30" s="22">
        <v>40</v>
      </c>
      <c r="G30" s="21"/>
      <c r="H30" s="22"/>
      <c r="I30" s="25"/>
      <c r="J30" s="22"/>
    </row>
    <row r="31" spans="1:10" s="1" customFormat="1" ht="24">
      <c r="A31" s="60" t="s">
        <v>112</v>
      </c>
      <c r="B31" s="33" t="s">
        <v>478</v>
      </c>
      <c r="C31" s="15" t="s">
        <v>462</v>
      </c>
      <c r="D31" s="15"/>
      <c r="E31" s="15"/>
      <c r="F31" s="15">
        <v>300</v>
      </c>
      <c r="G31" s="13"/>
      <c r="H31" s="24">
        <v>2</v>
      </c>
      <c r="I31" s="36">
        <f>7+8+7</f>
        <v>22</v>
      </c>
      <c r="J31" s="24">
        <v>2</v>
      </c>
    </row>
    <row r="32" spans="1:10" s="1" customFormat="1" ht="36">
      <c r="A32" s="56"/>
      <c r="B32" s="33" t="s">
        <v>479</v>
      </c>
      <c r="C32" s="6" t="s">
        <v>462</v>
      </c>
      <c r="D32" s="15"/>
      <c r="E32" s="15"/>
      <c r="F32" s="15">
        <v>250</v>
      </c>
      <c r="G32" s="10"/>
      <c r="H32" s="19"/>
      <c r="I32" s="37"/>
      <c r="J32" s="19"/>
    </row>
    <row r="33" spans="1:10" s="1" customFormat="1" ht="36">
      <c r="A33" s="57"/>
      <c r="B33" s="57" t="s">
        <v>480</v>
      </c>
      <c r="C33" s="11" t="s">
        <v>462</v>
      </c>
      <c r="D33" s="22">
        <v>15</v>
      </c>
      <c r="E33" s="22">
        <v>38</v>
      </c>
      <c r="F33" s="22">
        <v>50</v>
      </c>
      <c r="G33" s="10"/>
      <c r="H33" s="11"/>
      <c r="I33" s="5"/>
      <c r="J33" s="11"/>
    </row>
    <row r="34" spans="1:10" s="1" customFormat="1" ht="25.5">
      <c r="A34" s="56" t="s">
        <v>405</v>
      </c>
      <c r="B34" s="57" t="s">
        <v>47</v>
      </c>
      <c r="C34" s="22" t="s">
        <v>175</v>
      </c>
      <c r="D34" s="22">
        <v>22</v>
      </c>
      <c r="E34" s="22">
        <v>40</v>
      </c>
      <c r="F34" s="22">
        <v>20</v>
      </c>
      <c r="G34" s="10"/>
      <c r="H34" s="19"/>
      <c r="I34" s="19"/>
      <c r="J34" s="19"/>
    </row>
    <row r="35" spans="1:10" s="1" customFormat="1" ht="24">
      <c r="A35" s="57"/>
      <c r="B35" s="57" t="s">
        <v>481</v>
      </c>
      <c r="C35" s="22" t="s">
        <v>175</v>
      </c>
      <c r="D35" s="22">
        <v>22</v>
      </c>
      <c r="E35" s="22">
        <v>40</v>
      </c>
      <c r="F35" s="22">
        <v>25</v>
      </c>
      <c r="G35" s="10"/>
      <c r="H35" s="19"/>
      <c r="I35" s="19"/>
      <c r="J35" s="19"/>
    </row>
    <row r="36" spans="1:10" s="1" customFormat="1" ht="12">
      <c r="A36" s="33" t="s">
        <v>280</v>
      </c>
      <c r="B36" s="57"/>
      <c r="C36" s="22"/>
      <c r="D36" s="22"/>
      <c r="E36" s="22"/>
      <c r="F36" s="22"/>
      <c r="G36" s="10"/>
      <c r="H36" s="6"/>
      <c r="I36" s="6"/>
      <c r="J36" s="6">
        <v>2</v>
      </c>
    </row>
    <row r="37" spans="1:10" s="1" customFormat="1" ht="12">
      <c r="A37" s="33" t="s">
        <v>152</v>
      </c>
      <c r="B37" s="33"/>
      <c r="C37" s="15"/>
      <c r="D37" s="6"/>
      <c r="E37" s="6"/>
      <c r="F37" s="6"/>
      <c r="G37" s="10"/>
      <c r="H37" s="6">
        <v>1</v>
      </c>
      <c r="I37" s="6"/>
      <c r="J37" s="6">
        <f>3+1</f>
        <v>4</v>
      </c>
    </row>
    <row r="38" spans="1:10" s="1" customFormat="1" ht="36">
      <c r="A38" s="60" t="s">
        <v>114</v>
      </c>
      <c r="B38" s="33" t="s">
        <v>48</v>
      </c>
      <c r="C38" s="15" t="s">
        <v>153</v>
      </c>
      <c r="D38" s="15"/>
      <c r="E38" s="15"/>
      <c r="F38" s="15">
        <v>60</v>
      </c>
      <c r="G38" s="10"/>
      <c r="H38" s="42">
        <f>5+3+4</f>
        <v>12</v>
      </c>
      <c r="I38" s="24">
        <v>21</v>
      </c>
      <c r="J38" s="18"/>
    </row>
    <row r="39" spans="1:10" s="1" customFormat="1" ht="24">
      <c r="A39" s="56"/>
      <c r="B39" s="33" t="s">
        <v>484</v>
      </c>
      <c r="C39" s="14" t="s">
        <v>154</v>
      </c>
      <c r="D39" s="15">
        <v>18</v>
      </c>
      <c r="E39" s="15">
        <v>56</v>
      </c>
      <c r="F39" s="15">
        <v>54</v>
      </c>
      <c r="G39" s="10"/>
      <c r="H39" s="19"/>
      <c r="I39" s="19"/>
      <c r="J39" s="19"/>
    </row>
    <row r="40" spans="1:10" s="1" customFormat="1" ht="24">
      <c r="A40" s="56"/>
      <c r="B40" s="57" t="s">
        <v>520</v>
      </c>
      <c r="C40" s="12" t="s">
        <v>154</v>
      </c>
      <c r="D40" s="22">
        <v>16</v>
      </c>
      <c r="E40" s="22">
        <v>29</v>
      </c>
      <c r="F40" s="22">
        <v>60</v>
      </c>
      <c r="G40" s="10"/>
      <c r="H40" s="19"/>
      <c r="I40" s="19"/>
      <c r="J40" s="19"/>
    </row>
    <row r="41" spans="1:10" s="1" customFormat="1" ht="36">
      <c r="A41" s="57"/>
      <c r="B41" s="57" t="s">
        <v>485</v>
      </c>
      <c r="C41" s="12" t="s">
        <v>154</v>
      </c>
      <c r="D41" s="22">
        <v>16</v>
      </c>
      <c r="E41" s="22">
        <v>28</v>
      </c>
      <c r="F41" s="22">
        <v>70</v>
      </c>
      <c r="G41" s="19"/>
      <c r="H41" s="11"/>
      <c r="I41" s="11"/>
      <c r="J41" s="11"/>
    </row>
    <row r="42" spans="1:10" s="1" customFormat="1" ht="36">
      <c r="A42" s="108" t="s">
        <v>404</v>
      </c>
      <c r="B42" s="33"/>
      <c r="C42" s="15"/>
      <c r="D42" s="15"/>
      <c r="E42" s="15"/>
      <c r="F42" s="15"/>
      <c r="G42" s="19"/>
      <c r="H42" s="6"/>
      <c r="I42" s="6"/>
      <c r="J42" s="88">
        <v>2</v>
      </c>
    </row>
    <row r="43" spans="1:10" s="1" customFormat="1" ht="36">
      <c r="A43" s="60" t="s">
        <v>115</v>
      </c>
      <c r="B43" s="33" t="s">
        <v>49</v>
      </c>
      <c r="C43" s="15" t="s">
        <v>463</v>
      </c>
      <c r="D43" s="15"/>
      <c r="E43" s="15"/>
      <c r="F43" s="15">
        <v>90</v>
      </c>
      <c r="G43" s="19"/>
      <c r="H43" s="24">
        <f>3+3</f>
        <v>6</v>
      </c>
      <c r="I43" s="24">
        <v>9</v>
      </c>
      <c r="J43" s="18"/>
    </row>
    <row r="44" spans="1:10" s="1" customFormat="1" ht="24">
      <c r="A44" s="56"/>
      <c r="B44" s="33" t="s">
        <v>486</v>
      </c>
      <c r="C44" s="15" t="s">
        <v>463</v>
      </c>
      <c r="D44" s="15"/>
      <c r="E44" s="15"/>
      <c r="F44" s="15">
        <v>30</v>
      </c>
      <c r="G44" s="10"/>
      <c r="H44" s="19"/>
      <c r="I44" s="19"/>
      <c r="J44" s="19"/>
    </row>
    <row r="45" spans="1:10" s="1" customFormat="1" ht="24">
      <c r="A45" s="57"/>
      <c r="B45" s="57" t="s">
        <v>487</v>
      </c>
      <c r="C45" s="22" t="s">
        <v>463</v>
      </c>
      <c r="D45" s="22"/>
      <c r="E45" s="22"/>
      <c r="F45" s="22">
        <v>50</v>
      </c>
      <c r="G45" s="11"/>
      <c r="H45" s="11"/>
      <c r="I45" s="11"/>
      <c r="J45" s="11"/>
    </row>
    <row r="46" spans="1:10" s="1" customFormat="1" ht="24">
      <c r="A46" s="33" t="s">
        <v>155</v>
      </c>
      <c r="B46" s="33" t="s">
        <v>488</v>
      </c>
      <c r="C46" s="15" t="s">
        <v>464</v>
      </c>
      <c r="D46" s="15"/>
      <c r="E46" s="15"/>
      <c r="F46" s="15">
        <v>80</v>
      </c>
      <c r="G46" s="10"/>
      <c r="H46" s="6">
        <f>1+1</f>
        <v>2</v>
      </c>
      <c r="I46" s="6">
        <f>1+10+6</f>
        <v>17</v>
      </c>
      <c r="J46" s="6">
        <f>2+4</f>
        <v>6</v>
      </c>
    </row>
    <row r="47" spans="1:10" s="1" customFormat="1" ht="12">
      <c r="A47" s="33" t="s">
        <v>179</v>
      </c>
      <c r="B47" s="33"/>
      <c r="C47" s="15"/>
      <c r="D47" s="15"/>
      <c r="E47" s="15"/>
      <c r="F47" s="15"/>
      <c r="G47" s="19"/>
      <c r="H47" s="6"/>
      <c r="I47" s="6"/>
      <c r="J47" s="6">
        <v>1</v>
      </c>
    </row>
    <row r="48" spans="1:10" s="1" customFormat="1" ht="24">
      <c r="A48" s="60" t="s">
        <v>116</v>
      </c>
      <c r="B48" s="33" t="s">
        <v>489</v>
      </c>
      <c r="C48" s="15" t="s">
        <v>465</v>
      </c>
      <c r="D48" s="15"/>
      <c r="E48" s="15"/>
      <c r="F48" s="15">
        <v>50</v>
      </c>
      <c r="G48" s="26"/>
      <c r="H48" s="24">
        <f>2+3+1</f>
        <v>6</v>
      </c>
      <c r="I48" s="24">
        <v>18</v>
      </c>
      <c r="J48" s="24">
        <v>3</v>
      </c>
    </row>
    <row r="49" spans="1:10" s="1" customFormat="1" ht="24">
      <c r="A49" s="56"/>
      <c r="B49" s="33" t="s">
        <v>490</v>
      </c>
      <c r="C49" s="15" t="s">
        <v>465</v>
      </c>
      <c r="D49" s="15"/>
      <c r="E49" s="15"/>
      <c r="F49" s="15">
        <v>45</v>
      </c>
      <c r="G49" s="10"/>
      <c r="H49" s="19"/>
      <c r="I49" s="19"/>
      <c r="J49" s="19"/>
    </row>
    <row r="50" spans="1:10" s="1" customFormat="1" ht="12">
      <c r="A50" s="56"/>
      <c r="B50" s="33" t="s">
        <v>491</v>
      </c>
      <c r="C50" s="15" t="s">
        <v>465</v>
      </c>
      <c r="D50" s="15"/>
      <c r="E50" s="15"/>
      <c r="F50" s="15">
        <v>59</v>
      </c>
      <c r="G50" s="10"/>
      <c r="H50" s="19"/>
      <c r="I50" s="19"/>
      <c r="J50" s="19"/>
    </row>
    <row r="51" spans="1:10" s="1" customFormat="1" ht="24">
      <c r="A51" s="57"/>
      <c r="B51" s="57" t="s">
        <v>356</v>
      </c>
      <c r="C51" s="22" t="s">
        <v>465</v>
      </c>
      <c r="D51" s="22"/>
      <c r="E51" s="22"/>
      <c r="F51" s="22">
        <v>150</v>
      </c>
      <c r="G51" s="19"/>
      <c r="H51" s="11"/>
      <c r="I51" s="11"/>
      <c r="J51" s="11"/>
    </row>
    <row r="52" spans="1:10" s="1" customFormat="1" ht="24">
      <c r="A52" s="60" t="s">
        <v>156</v>
      </c>
      <c r="B52" s="106" t="s">
        <v>482</v>
      </c>
      <c r="C52" s="6" t="s">
        <v>157</v>
      </c>
      <c r="D52" s="15"/>
      <c r="E52" s="15"/>
      <c r="F52" s="15">
        <v>50</v>
      </c>
      <c r="G52" s="19"/>
      <c r="H52" s="24">
        <f>5+5+3</f>
        <v>13</v>
      </c>
      <c r="I52" s="24">
        <f>20+19+21</f>
        <v>60</v>
      </c>
      <c r="J52" s="24">
        <f>5+2+2</f>
        <v>9</v>
      </c>
    </row>
    <row r="53" spans="1:10" s="1" customFormat="1" ht="24">
      <c r="A53" s="56"/>
      <c r="B53" s="106" t="s">
        <v>482</v>
      </c>
      <c r="C53" s="6" t="s">
        <v>158</v>
      </c>
      <c r="D53" s="15"/>
      <c r="E53" s="15"/>
      <c r="F53" s="15">
        <v>45</v>
      </c>
      <c r="G53" s="10"/>
      <c r="H53" s="19"/>
      <c r="I53" s="19"/>
      <c r="J53" s="19"/>
    </row>
    <row r="54" spans="1:10" s="1" customFormat="1" ht="24">
      <c r="A54" s="56"/>
      <c r="B54" s="106" t="s">
        <v>482</v>
      </c>
      <c r="C54" s="6" t="s">
        <v>159</v>
      </c>
      <c r="D54" s="15"/>
      <c r="E54" s="15"/>
      <c r="F54" s="15">
        <v>80</v>
      </c>
      <c r="G54" s="10"/>
      <c r="H54" s="19"/>
      <c r="I54" s="19"/>
      <c r="J54" s="19"/>
    </row>
    <row r="55" spans="1:10" s="1" customFormat="1" ht="24">
      <c r="A55" s="56"/>
      <c r="B55" s="33" t="s">
        <v>50</v>
      </c>
      <c r="C55" s="6" t="s">
        <v>157</v>
      </c>
      <c r="D55" s="29"/>
      <c r="E55" s="15"/>
      <c r="F55" s="15">
        <v>150</v>
      </c>
      <c r="G55" s="10"/>
      <c r="H55" s="19"/>
      <c r="I55" s="19"/>
      <c r="J55" s="19"/>
    </row>
    <row r="56" spans="1:10" s="1" customFormat="1" ht="24">
      <c r="A56" s="56"/>
      <c r="B56" s="33" t="s">
        <v>50</v>
      </c>
      <c r="C56" s="6" t="s">
        <v>158</v>
      </c>
      <c r="D56" s="29"/>
      <c r="E56" s="15"/>
      <c r="F56" s="15">
        <v>80</v>
      </c>
      <c r="G56" s="10"/>
      <c r="H56" s="19"/>
      <c r="I56" s="19"/>
      <c r="J56" s="19"/>
    </row>
    <row r="57" spans="1:10" s="1" customFormat="1" ht="24">
      <c r="A57" s="56"/>
      <c r="B57" s="33" t="s">
        <v>50</v>
      </c>
      <c r="C57" s="6" t="s">
        <v>159</v>
      </c>
      <c r="D57" s="29"/>
      <c r="E57" s="15"/>
      <c r="F57" s="15">
        <v>70</v>
      </c>
      <c r="G57" s="10"/>
      <c r="H57" s="19"/>
      <c r="I57" s="19"/>
      <c r="J57" s="19"/>
    </row>
    <row r="58" spans="1:10" s="1" customFormat="1" ht="24">
      <c r="A58" s="57"/>
      <c r="B58" s="57" t="s">
        <v>492</v>
      </c>
      <c r="C58" s="11" t="s">
        <v>159</v>
      </c>
      <c r="D58" s="22">
        <v>21</v>
      </c>
      <c r="E58" s="22">
        <v>21</v>
      </c>
      <c r="F58" s="22">
        <v>20</v>
      </c>
      <c r="G58" s="19"/>
      <c r="H58" s="11"/>
      <c r="I58" s="11"/>
      <c r="J58" s="11"/>
    </row>
    <row r="59" spans="1:10" s="1" customFormat="1" ht="24">
      <c r="A59" s="33" t="s">
        <v>117</v>
      </c>
      <c r="B59" s="33" t="s">
        <v>493</v>
      </c>
      <c r="C59" s="15" t="s">
        <v>160</v>
      </c>
      <c r="D59" s="15"/>
      <c r="E59" s="15"/>
      <c r="F59" s="15">
        <v>80</v>
      </c>
      <c r="G59" s="19"/>
      <c r="H59" s="15">
        <v>2</v>
      </c>
      <c r="I59" s="15">
        <v>7</v>
      </c>
      <c r="J59" s="15">
        <v>3</v>
      </c>
    </row>
    <row r="60" spans="1:10" s="1" customFormat="1" ht="48">
      <c r="A60" s="101" t="s">
        <v>161</v>
      </c>
      <c r="B60" s="33" t="s">
        <v>51</v>
      </c>
      <c r="C60" s="15" t="s">
        <v>466</v>
      </c>
      <c r="D60" s="15">
        <v>18</v>
      </c>
      <c r="E60" s="15">
        <v>38</v>
      </c>
      <c r="F60" s="15">
        <v>67</v>
      </c>
      <c r="G60" s="10"/>
      <c r="H60" s="24">
        <f>8+6+5+1</f>
        <v>20</v>
      </c>
      <c r="I60" s="24">
        <v>16</v>
      </c>
      <c r="J60" s="18"/>
    </row>
    <row r="61" spans="1:10" s="1" customFormat="1" ht="36">
      <c r="A61" s="110"/>
      <c r="B61" s="33" t="s">
        <v>494</v>
      </c>
      <c r="C61" s="15" t="s">
        <v>466</v>
      </c>
      <c r="D61" s="15">
        <v>13</v>
      </c>
      <c r="E61" s="15">
        <v>22</v>
      </c>
      <c r="F61" s="15">
        <v>44</v>
      </c>
      <c r="G61" s="10"/>
      <c r="H61" s="19"/>
      <c r="I61" s="19"/>
      <c r="J61" s="19"/>
    </row>
    <row r="62" spans="1:10" s="1" customFormat="1" ht="24">
      <c r="A62" s="110"/>
      <c r="B62" s="33" t="s">
        <v>495</v>
      </c>
      <c r="C62" s="15" t="s">
        <v>466</v>
      </c>
      <c r="D62" s="15">
        <v>7</v>
      </c>
      <c r="E62" s="15">
        <v>16</v>
      </c>
      <c r="F62" s="15">
        <v>38</v>
      </c>
      <c r="G62" s="10"/>
      <c r="H62" s="19"/>
      <c r="I62" s="19"/>
      <c r="J62" s="19"/>
    </row>
    <row r="63" spans="1:10" s="1" customFormat="1" ht="36">
      <c r="A63" s="110"/>
      <c r="B63" s="33" t="s">
        <v>536</v>
      </c>
      <c r="C63" s="15" t="s">
        <v>466</v>
      </c>
      <c r="D63" s="15">
        <v>13</v>
      </c>
      <c r="E63" s="15">
        <v>22</v>
      </c>
      <c r="F63" s="15">
        <v>44</v>
      </c>
      <c r="G63" s="10"/>
      <c r="H63" s="19"/>
      <c r="I63" s="19"/>
      <c r="J63" s="19"/>
    </row>
    <row r="64" spans="1:10" s="1" customFormat="1" ht="24.75" customHeight="1">
      <c r="A64" s="110"/>
      <c r="B64" s="33" t="s">
        <v>55</v>
      </c>
      <c r="C64" s="15" t="s">
        <v>466</v>
      </c>
      <c r="D64" s="15">
        <v>22</v>
      </c>
      <c r="E64" s="15">
        <v>26</v>
      </c>
      <c r="F64" s="15">
        <v>50</v>
      </c>
      <c r="G64" s="10"/>
      <c r="H64" s="19"/>
      <c r="I64" s="19"/>
      <c r="J64" s="19"/>
    </row>
    <row r="65" spans="1:10" s="1" customFormat="1" ht="36" customHeight="1">
      <c r="A65" s="39"/>
      <c r="B65" s="57" t="s">
        <v>56</v>
      </c>
      <c r="C65" s="22" t="s">
        <v>162</v>
      </c>
      <c r="D65" s="22"/>
      <c r="E65" s="22"/>
      <c r="F65" s="22">
        <v>130</v>
      </c>
      <c r="G65" s="19"/>
      <c r="H65" s="11"/>
      <c r="I65" s="11"/>
      <c r="J65" s="11"/>
    </row>
    <row r="66" spans="1:10" s="1" customFormat="1" ht="24">
      <c r="A66" s="60" t="s">
        <v>118</v>
      </c>
      <c r="B66" s="33" t="s">
        <v>57</v>
      </c>
      <c r="C66" s="15" t="s">
        <v>163</v>
      </c>
      <c r="D66" s="15">
        <v>15</v>
      </c>
      <c r="E66" s="15">
        <v>30</v>
      </c>
      <c r="F66" s="15">
        <v>80</v>
      </c>
      <c r="G66" s="26"/>
      <c r="H66" s="24">
        <f>3+1+2</f>
        <v>6</v>
      </c>
      <c r="I66" s="24">
        <f>14+13+19</f>
        <v>46</v>
      </c>
      <c r="J66" s="18"/>
    </row>
    <row r="67" spans="1:10" s="1" customFormat="1" ht="24">
      <c r="A67" s="56"/>
      <c r="B67" s="105" t="s">
        <v>58</v>
      </c>
      <c r="C67" s="15" t="s">
        <v>163</v>
      </c>
      <c r="D67" s="15">
        <v>15</v>
      </c>
      <c r="E67" s="15">
        <v>33</v>
      </c>
      <c r="F67" s="15">
        <v>30</v>
      </c>
      <c r="G67" s="10"/>
      <c r="H67" s="19"/>
      <c r="I67" s="19"/>
      <c r="J67" s="19"/>
    </row>
    <row r="68" spans="1:10" s="1" customFormat="1" ht="24">
      <c r="A68" s="56"/>
      <c r="B68" s="105" t="s">
        <v>59</v>
      </c>
      <c r="C68" s="15" t="s">
        <v>467</v>
      </c>
      <c r="D68" s="15">
        <v>12</v>
      </c>
      <c r="E68" s="15">
        <v>15</v>
      </c>
      <c r="F68" s="15">
        <v>190</v>
      </c>
      <c r="G68" s="10"/>
      <c r="H68" s="19"/>
      <c r="I68" s="19"/>
      <c r="J68" s="19"/>
    </row>
    <row r="69" spans="1:10" s="1" customFormat="1" ht="24">
      <c r="A69" s="56"/>
      <c r="B69" s="105" t="s">
        <v>60</v>
      </c>
      <c r="C69" s="15" t="s">
        <v>467</v>
      </c>
      <c r="D69" s="34"/>
      <c r="E69" s="34"/>
      <c r="F69" s="15">
        <v>100</v>
      </c>
      <c r="G69" s="10"/>
      <c r="H69" s="19"/>
      <c r="I69" s="19"/>
      <c r="J69" s="19"/>
    </row>
    <row r="70" spans="1:10" s="1" customFormat="1" ht="36">
      <c r="A70" s="56"/>
      <c r="B70" s="105" t="s">
        <v>61</v>
      </c>
      <c r="C70" s="15" t="s">
        <v>163</v>
      </c>
      <c r="D70" s="15">
        <v>21</v>
      </c>
      <c r="E70" s="15">
        <v>43</v>
      </c>
      <c r="F70" s="15">
        <v>60</v>
      </c>
      <c r="G70" s="10"/>
      <c r="H70" s="19"/>
      <c r="I70" s="19"/>
      <c r="J70" s="19"/>
    </row>
    <row r="71" spans="1:10" s="1" customFormat="1" ht="36">
      <c r="A71" s="57"/>
      <c r="B71" s="107" t="s">
        <v>62</v>
      </c>
      <c r="C71" s="22" t="s">
        <v>163</v>
      </c>
      <c r="D71" s="22">
        <v>19</v>
      </c>
      <c r="E71" s="22">
        <v>32</v>
      </c>
      <c r="F71" s="22">
        <v>30</v>
      </c>
      <c r="G71" s="19"/>
      <c r="H71" s="11"/>
      <c r="I71" s="11"/>
      <c r="J71" s="11"/>
    </row>
    <row r="72" spans="1:10" s="1" customFormat="1" ht="36">
      <c r="A72" s="56" t="s">
        <v>113</v>
      </c>
      <c r="B72" s="33" t="s">
        <v>482</v>
      </c>
      <c r="C72" s="14" t="s">
        <v>150</v>
      </c>
      <c r="D72" s="15"/>
      <c r="E72" s="15"/>
      <c r="F72" s="15">
        <v>50</v>
      </c>
      <c r="G72" s="10"/>
      <c r="H72" s="21">
        <f>2+1</f>
        <v>3</v>
      </c>
      <c r="I72" s="30">
        <f>3+8+6</f>
        <v>17</v>
      </c>
      <c r="J72" s="32">
        <f>3+2</f>
        <v>5</v>
      </c>
    </row>
    <row r="73" spans="1:10" s="1" customFormat="1" ht="24">
      <c r="A73" s="57"/>
      <c r="B73" s="57" t="s">
        <v>483</v>
      </c>
      <c r="C73" s="22" t="s">
        <v>151</v>
      </c>
      <c r="D73" s="35"/>
      <c r="E73" s="22"/>
      <c r="F73" s="22">
        <v>40</v>
      </c>
      <c r="G73" s="19"/>
      <c r="H73" s="22"/>
      <c r="I73" s="31"/>
      <c r="J73" s="22"/>
    </row>
    <row r="74" spans="1:10" s="1" customFormat="1" ht="48">
      <c r="A74" s="108" t="s">
        <v>108</v>
      </c>
      <c r="B74" s="33"/>
      <c r="C74" s="15"/>
      <c r="D74" s="15"/>
      <c r="E74" s="15"/>
      <c r="F74" s="15"/>
      <c r="G74" s="26"/>
      <c r="H74" s="6">
        <v>3</v>
      </c>
      <c r="I74" s="6">
        <f>2+2</f>
        <v>4</v>
      </c>
      <c r="J74" s="9"/>
    </row>
    <row r="75" spans="1:10" s="1" customFormat="1" ht="36">
      <c r="A75" s="33" t="s">
        <v>164</v>
      </c>
      <c r="B75" s="33" t="s">
        <v>63</v>
      </c>
      <c r="C75" s="15" t="s">
        <v>165</v>
      </c>
      <c r="D75" s="15">
        <v>12</v>
      </c>
      <c r="E75" s="15">
        <v>12</v>
      </c>
      <c r="F75" s="15">
        <v>50</v>
      </c>
      <c r="G75" s="10"/>
      <c r="H75" s="11"/>
      <c r="I75" s="11"/>
      <c r="J75" s="22">
        <v>2</v>
      </c>
    </row>
    <row r="76" spans="1:10" s="1" customFormat="1" ht="24">
      <c r="A76" s="56" t="s">
        <v>119</v>
      </c>
      <c r="B76" s="33" t="s">
        <v>64</v>
      </c>
      <c r="C76" s="15" t="s">
        <v>119</v>
      </c>
      <c r="D76" s="15"/>
      <c r="E76" s="15"/>
      <c r="F76" s="15">
        <v>40</v>
      </c>
      <c r="G76" s="10"/>
      <c r="H76" s="21">
        <f>1+1+1</f>
        <v>3</v>
      </c>
      <c r="I76" s="21">
        <v>17</v>
      </c>
      <c r="J76" s="19"/>
    </row>
    <row r="77" spans="1:10" s="1" customFormat="1" ht="24">
      <c r="A77" s="56"/>
      <c r="B77" s="33" t="s">
        <v>65</v>
      </c>
      <c r="C77" s="15" t="s">
        <v>119</v>
      </c>
      <c r="D77" s="15">
        <v>19</v>
      </c>
      <c r="E77" s="15">
        <v>38</v>
      </c>
      <c r="F77" s="15">
        <v>70</v>
      </c>
      <c r="G77" s="10"/>
      <c r="H77" s="19"/>
      <c r="I77" s="19"/>
      <c r="J77" s="19"/>
    </row>
    <row r="78" spans="1:10" s="1" customFormat="1" ht="48">
      <c r="A78" s="57"/>
      <c r="B78" s="57" t="s">
        <v>52</v>
      </c>
      <c r="C78" s="22" t="s">
        <v>119</v>
      </c>
      <c r="D78" s="22">
        <v>15</v>
      </c>
      <c r="E78" s="22">
        <v>14</v>
      </c>
      <c r="F78" s="22">
        <v>5</v>
      </c>
      <c r="G78" s="19"/>
      <c r="H78" s="11"/>
      <c r="I78" s="11"/>
      <c r="J78" s="11"/>
    </row>
    <row r="79" spans="1:10" s="1" customFormat="1" ht="36">
      <c r="A79" s="60" t="s">
        <v>166</v>
      </c>
      <c r="B79" s="33" t="s">
        <v>66</v>
      </c>
      <c r="C79" s="15" t="s">
        <v>167</v>
      </c>
      <c r="D79" s="15">
        <v>21</v>
      </c>
      <c r="E79" s="15">
        <v>20</v>
      </c>
      <c r="F79" s="15">
        <v>21</v>
      </c>
      <c r="G79" s="10"/>
      <c r="H79" s="21">
        <f>3+3+3</f>
        <v>9</v>
      </c>
      <c r="I79" s="21">
        <v>32</v>
      </c>
      <c r="J79" s="21">
        <v>3</v>
      </c>
    </row>
    <row r="80" spans="1:10" s="1" customFormat="1" ht="24">
      <c r="A80" s="56"/>
      <c r="B80" s="33" t="s">
        <v>67</v>
      </c>
      <c r="C80" s="15" t="s">
        <v>168</v>
      </c>
      <c r="D80" s="15"/>
      <c r="E80" s="15"/>
      <c r="F80" s="15">
        <v>70</v>
      </c>
      <c r="G80" s="10"/>
      <c r="H80" s="19"/>
      <c r="I80" s="19"/>
      <c r="J80" s="19"/>
    </row>
    <row r="81" spans="1:10" s="1" customFormat="1" ht="36">
      <c r="A81" s="56"/>
      <c r="B81" s="33" t="s">
        <v>68</v>
      </c>
      <c r="C81" s="15" t="s">
        <v>168</v>
      </c>
      <c r="D81" s="15"/>
      <c r="E81" s="15"/>
      <c r="F81" s="15">
        <v>46</v>
      </c>
      <c r="G81" s="10"/>
      <c r="H81" s="19"/>
      <c r="I81" s="19"/>
      <c r="J81" s="19"/>
    </row>
    <row r="82" spans="1:10" s="1" customFormat="1" ht="24">
      <c r="A82" s="56"/>
      <c r="B82" s="33" t="s">
        <v>69</v>
      </c>
      <c r="C82" s="15" t="s">
        <v>168</v>
      </c>
      <c r="D82" s="15">
        <v>22</v>
      </c>
      <c r="E82" s="15">
        <v>23</v>
      </c>
      <c r="F82" s="15">
        <v>21</v>
      </c>
      <c r="G82" s="10"/>
      <c r="H82" s="19"/>
      <c r="I82" s="19"/>
      <c r="J82" s="19"/>
    </row>
    <row r="83" spans="1:10" s="1" customFormat="1" ht="24">
      <c r="A83" s="56"/>
      <c r="B83" s="33" t="s">
        <v>70</v>
      </c>
      <c r="C83" s="15" t="s">
        <v>168</v>
      </c>
      <c r="D83" s="15">
        <v>22</v>
      </c>
      <c r="E83" s="15">
        <v>23</v>
      </c>
      <c r="F83" s="15">
        <v>21</v>
      </c>
      <c r="G83" s="10"/>
      <c r="H83" s="19"/>
      <c r="I83" s="19"/>
      <c r="J83" s="19"/>
    </row>
    <row r="84" spans="1:10" s="1" customFormat="1" ht="24">
      <c r="A84" s="56"/>
      <c r="B84" s="33" t="s">
        <v>71</v>
      </c>
      <c r="C84" s="15" t="s">
        <v>168</v>
      </c>
      <c r="D84" s="34"/>
      <c r="E84" s="34"/>
      <c r="F84" s="15">
        <v>25</v>
      </c>
      <c r="G84" s="26"/>
      <c r="H84" s="19"/>
      <c r="I84" s="19"/>
      <c r="J84" s="19"/>
    </row>
    <row r="85" spans="1:10" s="1" customFormat="1" ht="48">
      <c r="A85" s="57"/>
      <c r="B85" s="33" t="s">
        <v>53</v>
      </c>
      <c r="C85" s="15" t="s">
        <v>168</v>
      </c>
      <c r="D85" s="15">
        <v>7</v>
      </c>
      <c r="E85" s="15">
        <v>16</v>
      </c>
      <c r="F85" s="15">
        <v>10</v>
      </c>
      <c r="G85" s="19"/>
      <c r="H85" s="11"/>
      <c r="I85" s="11"/>
      <c r="J85" s="11"/>
    </row>
    <row r="86" spans="1:10" s="1" customFormat="1" ht="36">
      <c r="A86" s="56" t="s">
        <v>120</v>
      </c>
      <c r="B86" s="33" t="s">
        <v>72</v>
      </c>
      <c r="C86" s="15" t="s">
        <v>468</v>
      </c>
      <c r="D86" s="15">
        <v>7</v>
      </c>
      <c r="E86" s="15">
        <v>33</v>
      </c>
      <c r="F86" s="15">
        <v>15</v>
      </c>
      <c r="G86" s="10"/>
      <c r="H86" s="46">
        <f>6+4+8+1</f>
        <v>19</v>
      </c>
      <c r="I86" s="21">
        <v>23</v>
      </c>
      <c r="J86" s="19"/>
    </row>
    <row r="87" spans="1:10" s="1" customFormat="1" ht="24">
      <c r="A87" s="57"/>
      <c r="B87" s="57" t="s">
        <v>54</v>
      </c>
      <c r="C87" s="22" t="s">
        <v>169</v>
      </c>
      <c r="D87" s="11"/>
      <c r="E87" s="11"/>
      <c r="F87" s="22">
        <v>40</v>
      </c>
      <c r="G87" s="11"/>
      <c r="H87" s="12"/>
      <c r="I87" s="11"/>
      <c r="J87" s="11"/>
    </row>
    <row r="88" spans="1:10" s="1" customFormat="1" ht="24">
      <c r="A88" s="57" t="s">
        <v>170</v>
      </c>
      <c r="B88" s="57" t="s">
        <v>73</v>
      </c>
      <c r="C88" s="22" t="s">
        <v>171</v>
      </c>
      <c r="D88" s="11"/>
      <c r="E88" s="11"/>
      <c r="F88" s="22"/>
      <c r="G88" s="10"/>
      <c r="H88" s="22"/>
      <c r="I88" s="22">
        <v>3</v>
      </c>
      <c r="J88" s="22">
        <v>2</v>
      </c>
    </row>
    <row r="89" spans="1:10" s="1" customFormat="1" ht="12">
      <c r="A89" s="33" t="s">
        <v>180</v>
      </c>
      <c r="B89" s="57"/>
      <c r="C89" s="22"/>
      <c r="D89" s="11"/>
      <c r="E89" s="11"/>
      <c r="F89" s="22"/>
      <c r="G89" s="10"/>
      <c r="H89" s="15"/>
      <c r="I89" s="15"/>
      <c r="J89" s="15">
        <v>2</v>
      </c>
    </row>
    <row r="90" spans="1:10" s="1" customFormat="1" ht="12">
      <c r="A90" s="57" t="s">
        <v>181</v>
      </c>
      <c r="B90" s="57"/>
      <c r="C90" s="22"/>
      <c r="D90" s="11"/>
      <c r="E90" s="11"/>
      <c r="F90" s="22"/>
      <c r="G90" s="10"/>
      <c r="H90" s="15"/>
      <c r="I90" s="15"/>
      <c r="J90" s="15">
        <v>3</v>
      </c>
    </row>
    <row r="91" spans="1:10" s="1" customFormat="1" ht="24">
      <c r="A91" s="56" t="s">
        <v>172</v>
      </c>
      <c r="B91" s="33" t="s">
        <v>74</v>
      </c>
      <c r="C91" s="15" t="s">
        <v>173</v>
      </c>
      <c r="D91" s="6"/>
      <c r="E91" s="6"/>
      <c r="F91" s="15">
        <v>58</v>
      </c>
      <c r="G91" s="10"/>
      <c r="H91" s="21">
        <f>6+6+11+1</f>
        <v>24</v>
      </c>
      <c r="I91" s="21">
        <f>16+20+22</f>
        <v>58</v>
      </c>
      <c r="J91" s="21">
        <f>5+4+4</f>
        <v>13</v>
      </c>
    </row>
    <row r="92" spans="1:10" s="1" customFormat="1" ht="24">
      <c r="A92" s="56"/>
      <c r="B92" s="33" t="s">
        <v>74</v>
      </c>
      <c r="C92" s="14" t="s">
        <v>469</v>
      </c>
      <c r="D92" s="6"/>
      <c r="E92" s="6"/>
      <c r="F92" s="15">
        <v>59</v>
      </c>
      <c r="G92" s="10"/>
      <c r="H92" s="19"/>
      <c r="I92" s="19"/>
      <c r="J92" s="19"/>
    </row>
    <row r="93" spans="1:10" s="1" customFormat="1" ht="36">
      <c r="A93" s="56"/>
      <c r="B93" s="33" t="s">
        <v>75</v>
      </c>
      <c r="C93" s="14" t="s">
        <v>173</v>
      </c>
      <c r="D93" s="6"/>
      <c r="E93" s="6"/>
      <c r="F93" s="15">
        <v>50</v>
      </c>
      <c r="G93" s="10"/>
      <c r="H93" s="19"/>
      <c r="I93" s="19"/>
      <c r="J93" s="19"/>
    </row>
    <row r="94" spans="1:10" s="1" customFormat="1" ht="36">
      <c r="A94" s="57"/>
      <c r="B94" s="33" t="s">
        <v>75</v>
      </c>
      <c r="C94" s="12" t="s">
        <v>469</v>
      </c>
      <c r="D94" s="11"/>
      <c r="E94" s="11"/>
      <c r="F94" s="22">
        <v>80</v>
      </c>
      <c r="G94" s="11"/>
      <c r="H94" s="11"/>
      <c r="I94" s="11"/>
      <c r="J94" s="11"/>
    </row>
    <row r="95" spans="1:10" s="1" customFormat="1" ht="12">
      <c r="A95" s="73"/>
      <c r="D95" s="10"/>
      <c r="E95" s="10"/>
      <c r="F95" s="10"/>
      <c r="G95" s="10"/>
      <c r="H95" s="10"/>
      <c r="I95" s="10"/>
      <c r="J95" s="10"/>
    </row>
    <row r="96" spans="1:10" s="1" customFormat="1" ht="12.75" thickBot="1">
      <c r="A96" s="73"/>
      <c r="D96" s="10"/>
      <c r="G96" s="10"/>
      <c r="H96" s="10"/>
      <c r="I96" s="10"/>
      <c r="J96" s="10"/>
    </row>
    <row r="97" spans="1:10" s="1" customFormat="1" ht="12.75" thickBot="1">
      <c r="A97" s="73"/>
      <c r="B97" s="74" t="s">
        <v>403</v>
      </c>
      <c r="C97" s="75"/>
      <c r="D97" s="76">
        <f>SUM(D5:D94)</f>
        <v>485</v>
      </c>
      <c r="E97" s="76">
        <f>SUM(E5:E95)</f>
        <v>877</v>
      </c>
      <c r="F97" s="76">
        <f>SUM(F5:F94)</f>
        <v>5555</v>
      </c>
      <c r="G97" s="19"/>
      <c r="H97" s="76">
        <f>SUM(H4:H94)</f>
        <v>219</v>
      </c>
      <c r="I97" s="76">
        <f>SUM(I4:I95)</f>
        <v>552</v>
      </c>
      <c r="J97" s="77">
        <f>SUM(J4:J94)</f>
        <v>92</v>
      </c>
    </row>
    <row r="98" spans="1:10" s="1" customFormat="1" ht="12">
      <c r="A98" s="73"/>
      <c r="D98" s="10"/>
      <c r="E98" s="10"/>
      <c r="F98" s="10"/>
      <c r="G98" s="10"/>
      <c r="H98" s="10"/>
      <c r="I98" s="10"/>
      <c r="J98" s="10"/>
    </row>
    <row r="99" spans="1:10" s="1" customFormat="1" ht="12">
      <c r="A99" s="73"/>
      <c r="D99" s="10"/>
      <c r="E99" s="10"/>
      <c r="F99" s="10"/>
      <c r="G99" s="10"/>
      <c r="H99" s="10"/>
      <c r="I99" s="10"/>
      <c r="J99" s="10"/>
    </row>
    <row r="100" spans="1:10" s="1" customFormat="1" ht="12">
      <c r="A100" s="73"/>
      <c r="D100" s="10"/>
      <c r="E100" s="10"/>
      <c r="F100" s="10"/>
      <c r="G100" s="10"/>
      <c r="H100" s="10"/>
      <c r="I100" s="10"/>
      <c r="J100" s="10"/>
    </row>
    <row r="101" spans="1:10" s="1" customFormat="1" ht="12">
      <c r="A101" s="73"/>
      <c r="D101" s="10"/>
      <c r="E101" s="10"/>
      <c r="F101" s="10"/>
      <c r="G101" s="10"/>
      <c r="H101" s="10"/>
      <c r="I101" s="10"/>
      <c r="J101" s="10"/>
    </row>
    <row r="102" spans="1:10" s="1" customFormat="1" ht="12">
      <c r="A102" s="73"/>
      <c r="D102" s="10"/>
      <c r="E102" s="10"/>
      <c r="F102" s="10"/>
      <c r="G102" s="10"/>
      <c r="H102" s="10"/>
      <c r="I102" s="10"/>
      <c r="J102" s="10"/>
    </row>
    <row r="103" s="1" customFormat="1" ht="12">
      <c r="A103" s="73"/>
    </row>
    <row r="104" s="1" customFormat="1" ht="12">
      <c r="A104" s="73"/>
    </row>
    <row r="105" s="1" customFormat="1" ht="12">
      <c r="A105" s="73"/>
    </row>
    <row r="106" s="1" customFormat="1" ht="12">
      <c r="A106" s="73"/>
    </row>
    <row r="107" s="1" customFormat="1" ht="12">
      <c r="A107" s="73"/>
    </row>
    <row r="108" s="1" customFormat="1" ht="12">
      <c r="A108" s="73"/>
    </row>
    <row r="109" s="1" customFormat="1" ht="12">
      <c r="A109" s="73"/>
    </row>
    <row r="110" s="1" customFormat="1" ht="12">
      <c r="A110" s="73"/>
    </row>
    <row r="111" s="1" customFormat="1" ht="12">
      <c r="A111" s="73"/>
    </row>
    <row r="112" s="1" customFormat="1" ht="12">
      <c r="A112" s="73"/>
    </row>
    <row r="113" s="1" customFormat="1" ht="12">
      <c r="A113" s="73"/>
    </row>
    <row r="114" s="1" customFormat="1" ht="12">
      <c r="A114" s="73"/>
    </row>
    <row r="115" s="1" customFormat="1" ht="12">
      <c r="A115" s="73"/>
    </row>
    <row r="116" s="1" customFormat="1" ht="12">
      <c r="A116" s="73"/>
    </row>
    <row r="117" s="1" customFormat="1" ht="12">
      <c r="A117" s="73"/>
    </row>
    <row r="118" s="1" customFormat="1" ht="12">
      <c r="A118" s="73"/>
    </row>
    <row r="119" s="1" customFormat="1" ht="12">
      <c r="A119" s="73"/>
    </row>
    <row r="120" s="1" customFormat="1" ht="12">
      <c r="A120" s="73"/>
    </row>
    <row r="121" s="1" customFormat="1" ht="12">
      <c r="A121" s="73"/>
    </row>
    <row r="122" s="1" customFormat="1" ht="12">
      <c r="A122" s="73"/>
    </row>
    <row r="123" s="1" customFormat="1" ht="12">
      <c r="A123" s="73"/>
    </row>
    <row r="124" s="1" customFormat="1" ht="12">
      <c r="A124" s="73"/>
    </row>
    <row r="125" s="1" customFormat="1" ht="12">
      <c r="A125" s="73"/>
    </row>
    <row r="126" s="1" customFormat="1" ht="12">
      <c r="A126" s="73"/>
    </row>
    <row r="127" s="1" customFormat="1" ht="12">
      <c r="A127" s="73"/>
    </row>
    <row r="128" s="1" customFormat="1" ht="12">
      <c r="A128" s="73"/>
    </row>
    <row r="129" s="1" customFormat="1" ht="12">
      <c r="A129" s="73"/>
    </row>
    <row r="130" s="1" customFormat="1" ht="12">
      <c r="A130" s="73"/>
    </row>
    <row r="131" s="1" customFormat="1" ht="12">
      <c r="A131" s="73"/>
    </row>
    <row r="132" s="1" customFormat="1" ht="12">
      <c r="A132" s="73"/>
    </row>
    <row r="133" s="1" customFormat="1" ht="12">
      <c r="A133" s="73"/>
    </row>
    <row r="134" s="1" customFormat="1" ht="12">
      <c r="A134" s="73"/>
    </row>
    <row r="135" s="1" customFormat="1" ht="12">
      <c r="A135" s="73"/>
    </row>
    <row r="136" s="1" customFormat="1" ht="12">
      <c r="A136" s="73"/>
    </row>
    <row r="137" s="1" customFormat="1" ht="12">
      <c r="A137" s="73"/>
    </row>
    <row r="138" s="1" customFormat="1" ht="12">
      <c r="A138" s="73"/>
    </row>
    <row r="139" s="1" customFormat="1" ht="12">
      <c r="A139" s="73"/>
    </row>
    <row r="140" s="1" customFormat="1" ht="12">
      <c r="A140" s="73"/>
    </row>
    <row r="141" s="1" customFormat="1" ht="12">
      <c r="A141" s="73"/>
    </row>
    <row r="142" s="1" customFormat="1" ht="12">
      <c r="A142" s="73"/>
    </row>
    <row r="143" s="1" customFormat="1" ht="12">
      <c r="A143" s="73"/>
    </row>
    <row r="144" s="1" customFormat="1" ht="12">
      <c r="A144" s="73"/>
    </row>
    <row r="145" s="1" customFormat="1" ht="12">
      <c r="A145" s="73"/>
    </row>
    <row r="146" s="1" customFormat="1" ht="12">
      <c r="A146" s="73"/>
    </row>
    <row r="147" s="1" customFormat="1" ht="12">
      <c r="A147" s="73"/>
    </row>
    <row r="148" s="1" customFormat="1" ht="12">
      <c r="A148" s="73"/>
    </row>
    <row r="149" s="1" customFormat="1" ht="12">
      <c r="A149" s="73"/>
    </row>
    <row r="150" s="1" customFormat="1" ht="12">
      <c r="A150" s="73"/>
    </row>
    <row r="151" s="1" customFormat="1" ht="12">
      <c r="A151" s="73"/>
    </row>
    <row r="152" s="1" customFormat="1" ht="12">
      <c r="A152" s="73"/>
    </row>
    <row r="153" s="1" customFormat="1" ht="12">
      <c r="A153" s="73"/>
    </row>
    <row r="154" s="1" customFormat="1" ht="12">
      <c r="A154" s="73"/>
    </row>
    <row r="155" s="1" customFormat="1" ht="12">
      <c r="A155" s="73"/>
    </row>
    <row r="156" s="1" customFormat="1" ht="12">
      <c r="A156" s="73"/>
    </row>
    <row r="157" s="1" customFormat="1" ht="12">
      <c r="A157" s="73"/>
    </row>
    <row r="158" s="1" customFormat="1" ht="12">
      <c r="A158" s="73"/>
    </row>
    <row r="159" ht="12">
      <c r="A159" s="111"/>
    </row>
    <row r="160" ht="12">
      <c r="A160" s="111"/>
    </row>
    <row r="161" ht="12">
      <c r="A161" s="102"/>
    </row>
    <row r="162" ht="12">
      <c r="A162" s="102"/>
    </row>
    <row r="163" ht="12">
      <c r="A163" s="102"/>
    </row>
    <row r="164" ht="12">
      <c r="A164" s="102"/>
    </row>
    <row r="165" ht="12">
      <c r="A165" s="102"/>
    </row>
    <row r="166" ht="12">
      <c r="A166" s="102"/>
    </row>
    <row r="167" ht="12">
      <c r="A167" s="102"/>
    </row>
    <row r="168" ht="12">
      <c r="A168" s="102"/>
    </row>
    <row r="169" ht="12">
      <c r="A169" s="102"/>
    </row>
    <row r="170" ht="12">
      <c r="A170" s="102"/>
    </row>
    <row r="171" ht="12">
      <c r="A171" s="102"/>
    </row>
    <row r="172" ht="12">
      <c r="A172" s="102"/>
    </row>
    <row r="173" ht="12">
      <c r="A173" s="102"/>
    </row>
    <row r="174" ht="12">
      <c r="A174" s="102"/>
    </row>
    <row r="175" ht="12">
      <c r="A175" s="102"/>
    </row>
    <row r="176" ht="12">
      <c r="A176" s="102"/>
    </row>
    <row r="177" ht="12">
      <c r="A177" s="102"/>
    </row>
    <row r="178" ht="12">
      <c r="A178" s="102"/>
    </row>
    <row r="179" ht="12">
      <c r="A179" s="102"/>
    </row>
    <row r="180" ht="12">
      <c r="A180" s="102"/>
    </row>
    <row r="181" ht="12">
      <c r="A181" s="102"/>
    </row>
    <row r="182" ht="12">
      <c r="A182" s="102"/>
    </row>
    <row r="183" ht="12">
      <c r="A183" s="102"/>
    </row>
    <row r="184" ht="12">
      <c r="A184" s="102"/>
    </row>
    <row r="185" ht="12">
      <c r="A185" s="102"/>
    </row>
    <row r="186" ht="12">
      <c r="A186" s="102"/>
    </row>
    <row r="187" ht="12">
      <c r="A187" s="102"/>
    </row>
    <row r="188" ht="12">
      <c r="A188" s="102"/>
    </row>
    <row r="189" ht="12">
      <c r="A189" s="102"/>
    </row>
    <row r="190" ht="12">
      <c r="A190" s="102"/>
    </row>
    <row r="191" ht="12">
      <c r="A191" s="102"/>
    </row>
    <row r="192" ht="12">
      <c r="A192" s="102"/>
    </row>
    <row r="193" ht="12">
      <c r="A193" s="102"/>
    </row>
    <row r="194" ht="12">
      <c r="A194" s="102"/>
    </row>
    <row r="195" ht="12">
      <c r="A195" s="102"/>
    </row>
    <row r="196" ht="12">
      <c r="A196" s="102"/>
    </row>
    <row r="197" ht="12">
      <c r="A197" s="102"/>
    </row>
    <row r="198" ht="12">
      <c r="A198" s="102"/>
    </row>
    <row r="199" ht="12">
      <c r="A199" s="102"/>
    </row>
    <row r="200" ht="12">
      <c r="A200" s="102"/>
    </row>
    <row r="201" ht="12">
      <c r="A201" s="102"/>
    </row>
    <row r="202" ht="12">
      <c r="A202" s="102"/>
    </row>
    <row r="203" ht="12">
      <c r="A203" s="102"/>
    </row>
    <row r="204" ht="12">
      <c r="A204" s="102"/>
    </row>
    <row r="205" ht="12">
      <c r="A205" s="102"/>
    </row>
    <row r="206" ht="12">
      <c r="A206" s="102"/>
    </row>
    <row r="207" ht="12">
      <c r="A207" s="102"/>
    </row>
    <row r="208" ht="12">
      <c r="A208" s="102"/>
    </row>
    <row r="209" ht="12">
      <c r="A209" s="102"/>
    </row>
    <row r="210" ht="12">
      <c r="A210" s="102"/>
    </row>
    <row r="211" ht="12">
      <c r="A211" s="102"/>
    </row>
    <row r="212" ht="12">
      <c r="A212" s="102"/>
    </row>
    <row r="213" ht="12">
      <c r="A213" s="102"/>
    </row>
    <row r="214" ht="12">
      <c r="A214" s="102"/>
    </row>
    <row r="215" ht="12">
      <c r="A215" s="102"/>
    </row>
    <row r="216" ht="12">
      <c r="A216" s="102"/>
    </row>
    <row r="217" ht="12">
      <c r="A217" s="102"/>
    </row>
    <row r="218" ht="12">
      <c r="A218" s="102"/>
    </row>
    <row r="219" ht="12">
      <c r="A219" s="102"/>
    </row>
    <row r="220" ht="12">
      <c r="A220" s="102"/>
    </row>
    <row r="221" ht="12">
      <c r="A221" s="102"/>
    </row>
    <row r="222" ht="12">
      <c r="A222" s="102"/>
    </row>
    <row r="223" ht="12">
      <c r="A223" s="102"/>
    </row>
    <row r="224" ht="12">
      <c r="A224" s="102"/>
    </row>
    <row r="225" ht="12">
      <c r="A225" s="102"/>
    </row>
    <row r="226" ht="12">
      <c r="A226" s="102"/>
    </row>
    <row r="227" ht="12">
      <c r="A227" s="102"/>
    </row>
    <row r="228" ht="12">
      <c r="A228" s="102"/>
    </row>
    <row r="229" ht="12">
      <c r="A229" s="102"/>
    </row>
    <row r="230" ht="12">
      <c r="A230" s="102"/>
    </row>
    <row r="231" ht="12">
      <c r="A231" s="102"/>
    </row>
    <row r="232" ht="12">
      <c r="A232" s="102"/>
    </row>
    <row r="233" ht="12">
      <c r="A233" s="102"/>
    </row>
    <row r="234" ht="12">
      <c r="A234" s="102"/>
    </row>
    <row r="235" ht="12">
      <c r="A235" s="102"/>
    </row>
    <row r="236" ht="12">
      <c r="A236" s="102"/>
    </row>
    <row r="237" ht="12">
      <c r="A237" s="102"/>
    </row>
    <row r="238" ht="12">
      <c r="A238" s="102"/>
    </row>
    <row r="239" ht="12">
      <c r="A239" s="102"/>
    </row>
    <row r="240" ht="12">
      <c r="A240" s="102"/>
    </row>
    <row r="241" ht="12">
      <c r="A241" s="102"/>
    </row>
    <row r="242" ht="12">
      <c r="A242" s="102"/>
    </row>
    <row r="243" ht="12">
      <c r="A243" s="102"/>
    </row>
    <row r="244" ht="12">
      <c r="A244" s="102"/>
    </row>
    <row r="245" ht="12">
      <c r="A245" s="102"/>
    </row>
    <row r="246" ht="12">
      <c r="A246" s="102"/>
    </row>
    <row r="247" ht="12">
      <c r="A247" s="102"/>
    </row>
    <row r="248" ht="12">
      <c r="A248" s="102"/>
    </row>
    <row r="249" ht="12">
      <c r="A249" s="102"/>
    </row>
    <row r="250" ht="12">
      <c r="A250" s="102"/>
    </row>
    <row r="251" ht="12">
      <c r="A251" s="102"/>
    </row>
    <row r="252" ht="12">
      <c r="A252" s="102"/>
    </row>
    <row r="253" ht="12">
      <c r="A253" s="102"/>
    </row>
    <row r="254" ht="12">
      <c r="A254" s="102"/>
    </row>
    <row r="255" ht="12">
      <c r="A255" s="102"/>
    </row>
    <row r="256" ht="12">
      <c r="A256" s="102"/>
    </row>
    <row r="257" ht="12">
      <c r="A257" s="102"/>
    </row>
    <row r="258" ht="12">
      <c r="A258" s="102"/>
    </row>
    <row r="259" ht="12">
      <c r="A259" s="102"/>
    </row>
    <row r="260" ht="12">
      <c r="A260" s="102"/>
    </row>
    <row r="261" ht="12">
      <c r="A261" s="102"/>
    </row>
    <row r="262" ht="12">
      <c r="A262" s="102"/>
    </row>
    <row r="263" ht="12">
      <c r="A263" s="102"/>
    </row>
    <row r="264" ht="12">
      <c r="A264" s="102"/>
    </row>
    <row r="265" ht="12">
      <c r="A265" s="102"/>
    </row>
    <row r="266" ht="12">
      <c r="A266" s="102"/>
    </row>
    <row r="267" ht="12">
      <c r="A267" s="102"/>
    </row>
    <row r="268" ht="12">
      <c r="A268" s="102"/>
    </row>
    <row r="269" ht="12">
      <c r="A269" s="102"/>
    </row>
    <row r="270" ht="12">
      <c r="A270" s="102"/>
    </row>
    <row r="271" ht="12">
      <c r="A271" s="102"/>
    </row>
    <row r="272" ht="12">
      <c r="A272" s="102"/>
    </row>
    <row r="273" ht="12">
      <c r="A273" s="102"/>
    </row>
    <row r="274" ht="12">
      <c r="A274" s="102"/>
    </row>
    <row r="275" ht="12">
      <c r="A275" s="102"/>
    </row>
    <row r="276" ht="12">
      <c r="A276" s="102"/>
    </row>
    <row r="277" ht="12">
      <c r="A277" s="102"/>
    </row>
    <row r="278" ht="12">
      <c r="A278" s="102"/>
    </row>
    <row r="279" ht="12">
      <c r="A279" s="102"/>
    </row>
    <row r="280" ht="12">
      <c r="A280" s="102"/>
    </row>
    <row r="281" ht="12">
      <c r="A281" s="102"/>
    </row>
    <row r="282" ht="12">
      <c r="A282" s="102"/>
    </row>
    <row r="283" ht="12">
      <c r="A283" s="102"/>
    </row>
    <row r="284" ht="12">
      <c r="A284" s="102"/>
    </row>
    <row r="285" ht="12">
      <c r="A285" s="102"/>
    </row>
    <row r="286" ht="12">
      <c r="A286" s="102"/>
    </row>
    <row r="287" ht="12">
      <c r="A287" s="102"/>
    </row>
    <row r="288" ht="12">
      <c r="A288" s="102"/>
    </row>
    <row r="289" ht="12">
      <c r="A289" s="102"/>
    </row>
    <row r="290" ht="12">
      <c r="A290" s="102"/>
    </row>
    <row r="291" ht="12">
      <c r="A291" s="102"/>
    </row>
    <row r="292" ht="12">
      <c r="A292" s="102"/>
    </row>
    <row r="293" ht="12">
      <c r="A293" s="102"/>
    </row>
    <row r="294" ht="12">
      <c r="A294" s="102"/>
    </row>
    <row r="295" ht="12">
      <c r="A295" s="102"/>
    </row>
    <row r="296" ht="12">
      <c r="A296" s="102"/>
    </row>
    <row r="297" ht="12">
      <c r="A297" s="102"/>
    </row>
    <row r="298" ht="12">
      <c r="A298" s="102"/>
    </row>
    <row r="299" ht="12">
      <c r="A299" s="102"/>
    </row>
    <row r="300" ht="12">
      <c r="A300" s="102"/>
    </row>
    <row r="301" ht="12">
      <c r="A301" s="102"/>
    </row>
    <row r="302" ht="12">
      <c r="A302" s="102"/>
    </row>
    <row r="303" ht="12">
      <c r="A303" s="102"/>
    </row>
    <row r="304" ht="12">
      <c r="A304" s="102"/>
    </row>
    <row r="305" ht="12">
      <c r="A305" s="102"/>
    </row>
    <row r="306" ht="12">
      <c r="A306" s="102"/>
    </row>
    <row r="307" ht="12">
      <c r="A307" s="102"/>
    </row>
    <row r="308" ht="12">
      <c r="A308" s="102"/>
    </row>
    <row r="309" ht="12">
      <c r="A309" s="102"/>
    </row>
    <row r="310" ht="12">
      <c r="A310" s="102"/>
    </row>
    <row r="311" ht="12">
      <c r="A311" s="102"/>
    </row>
    <row r="312" ht="12">
      <c r="A312" s="102"/>
    </row>
    <row r="313" ht="12">
      <c r="A313" s="102"/>
    </row>
    <row r="314" ht="12">
      <c r="A314" s="102"/>
    </row>
    <row r="315" ht="12">
      <c r="A315" s="102"/>
    </row>
    <row r="316" ht="12">
      <c r="A316" s="102"/>
    </row>
    <row r="317" ht="12">
      <c r="A317" s="102"/>
    </row>
    <row r="318" ht="12">
      <c r="A318" s="102"/>
    </row>
    <row r="319" ht="12">
      <c r="A319" s="102"/>
    </row>
    <row r="320" ht="12">
      <c r="A320" s="102"/>
    </row>
    <row r="321" ht="12">
      <c r="A321" s="102"/>
    </row>
    <row r="322" ht="12">
      <c r="A322" s="102"/>
    </row>
    <row r="323" ht="12">
      <c r="A323" s="102"/>
    </row>
    <row r="324" ht="12">
      <c r="A324" s="102"/>
    </row>
    <row r="325" ht="12">
      <c r="A325" s="102"/>
    </row>
    <row r="326" ht="12">
      <c r="A326" s="102"/>
    </row>
    <row r="327" ht="12">
      <c r="A327" s="102"/>
    </row>
    <row r="328" ht="12">
      <c r="A328" s="102"/>
    </row>
    <row r="329" ht="12">
      <c r="A329" s="102"/>
    </row>
    <row r="330" ht="12">
      <c r="A330" s="102"/>
    </row>
    <row r="331" ht="12">
      <c r="A331" s="102"/>
    </row>
    <row r="332" ht="12">
      <c r="A332" s="102"/>
    </row>
    <row r="333" ht="12">
      <c r="A333" s="102"/>
    </row>
    <row r="334" ht="12">
      <c r="A334" s="102"/>
    </row>
    <row r="335" ht="12">
      <c r="A335" s="102"/>
    </row>
    <row r="336" ht="12">
      <c r="A336" s="102"/>
    </row>
    <row r="337" ht="12">
      <c r="A337" s="102"/>
    </row>
    <row r="338" ht="12">
      <c r="A338" s="102"/>
    </row>
    <row r="339" ht="12">
      <c r="A339" s="102"/>
    </row>
    <row r="340" ht="12">
      <c r="A340" s="102"/>
    </row>
    <row r="341" ht="12">
      <c r="A341" s="102"/>
    </row>
    <row r="342" ht="12">
      <c r="A342" s="102"/>
    </row>
    <row r="343" ht="12">
      <c r="A343" s="102"/>
    </row>
    <row r="344" ht="12">
      <c r="A344" s="102"/>
    </row>
    <row r="345" ht="12">
      <c r="A345" s="102"/>
    </row>
    <row r="346" ht="12">
      <c r="A346" s="102"/>
    </row>
    <row r="347" ht="12">
      <c r="A347" s="102"/>
    </row>
    <row r="348" ht="12">
      <c r="A348" s="102"/>
    </row>
    <row r="349" ht="12">
      <c r="A349" s="102"/>
    </row>
    <row r="350" ht="12">
      <c r="A350" s="102"/>
    </row>
    <row r="351" ht="12">
      <c r="A351" s="102"/>
    </row>
    <row r="352" ht="12">
      <c r="A352" s="102"/>
    </row>
    <row r="353" ht="12">
      <c r="A353" s="102"/>
    </row>
    <row r="354" ht="12">
      <c r="A354" s="102"/>
    </row>
    <row r="355" ht="12">
      <c r="A355" s="102"/>
    </row>
    <row r="356" ht="12">
      <c r="A356" s="102"/>
    </row>
    <row r="357" ht="12">
      <c r="A357" s="102"/>
    </row>
    <row r="358" ht="12">
      <c r="A358" s="102"/>
    </row>
    <row r="359" ht="12">
      <c r="A359" s="102"/>
    </row>
    <row r="360" ht="12">
      <c r="A360" s="102"/>
    </row>
    <row r="361" ht="12">
      <c r="A361" s="102"/>
    </row>
    <row r="362" ht="12">
      <c r="A362" s="102"/>
    </row>
    <row r="363" ht="12">
      <c r="A363" s="102"/>
    </row>
    <row r="364" ht="12">
      <c r="A364" s="102"/>
    </row>
    <row r="365" ht="12">
      <c r="A365" s="102"/>
    </row>
    <row r="366" ht="12">
      <c r="A366" s="102"/>
    </row>
    <row r="367" ht="12">
      <c r="A367" s="102"/>
    </row>
    <row r="368" ht="12">
      <c r="A368" s="102"/>
    </row>
    <row r="369" ht="12">
      <c r="A369" s="102"/>
    </row>
    <row r="370" ht="12">
      <c r="A370" s="102"/>
    </row>
    <row r="371" ht="12">
      <c r="A371" s="102"/>
    </row>
    <row r="372" ht="12">
      <c r="A372" s="102"/>
    </row>
    <row r="373" ht="12">
      <c r="A373" s="102"/>
    </row>
    <row r="374" ht="12">
      <c r="A374" s="102"/>
    </row>
    <row r="375" ht="12">
      <c r="A375" s="102"/>
    </row>
    <row r="376" ht="12">
      <c r="A376" s="102"/>
    </row>
    <row r="377" ht="12">
      <c r="A377" s="102"/>
    </row>
    <row r="378" ht="12">
      <c r="A378" s="102"/>
    </row>
    <row r="379" ht="12">
      <c r="A379" s="102"/>
    </row>
    <row r="380" ht="12">
      <c r="A380" s="102"/>
    </row>
    <row r="381" ht="12">
      <c r="A381" s="102"/>
    </row>
    <row r="382" ht="12">
      <c r="A382" s="102"/>
    </row>
    <row r="383" ht="12">
      <c r="A383" s="102"/>
    </row>
    <row r="384" ht="12">
      <c r="A384" s="102"/>
    </row>
    <row r="385" ht="12">
      <c r="A385" s="102"/>
    </row>
    <row r="386" ht="12">
      <c r="A386" s="102"/>
    </row>
    <row r="387" ht="12">
      <c r="A387" s="102"/>
    </row>
    <row r="388" ht="12">
      <c r="A388" s="102"/>
    </row>
    <row r="389" ht="12">
      <c r="A389" s="102"/>
    </row>
    <row r="390" ht="12">
      <c r="A390" s="102"/>
    </row>
    <row r="391" ht="12">
      <c r="A391" s="102"/>
    </row>
    <row r="392" ht="12">
      <c r="A392" s="102"/>
    </row>
    <row r="393" ht="12">
      <c r="A393" s="102"/>
    </row>
    <row r="394" ht="12">
      <c r="A394" s="102"/>
    </row>
    <row r="395" ht="12">
      <c r="A395" s="102"/>
    </row>
    <row r="396" ht="12">
      <c r="A396" s="102"/>
    </row>
    <row r="397" ht="12">
      <c r="A397" s="102"/>
    </row>
    <row r="398" ht="12">
      <c r="A398" s="102"/>
    </row>
    <row r="399" ht="12">
      <c r="A399" s="102"/>
    </row>
    <row r="400" ht="12">
      <c r="A400" s="102"/>
    </row>
    <row r="401" ht="12">
      <c r="A401" s="102"/>
    </row>
    <row r="402" ht="12">
      <c r="A402" s="102"/>
    </row>
    <row r="403" ht="12">
      <c r="A403" s="102"/>
    </row>
    <row r="404" ht="12">
      <c r="A404" s="102"/>
    </row>
    <row r="405" ht="12">
      <c r="A405" s="102"/>
    </row>
    <row r="406" ht="12">
      <c r="A406" s="102"/>
    </row>
    <row r="407" ht="12">
      <c r="A407" s="102"/>
    </row>
    <row r="408" ht="12">
      <c r="A408" s="102"/>
    </row>
    <row r="409" ht="12">
      <c r="A409" s="102"/>
    </row>
    <row r="410" ht="12">
      <c r="A410" s="102"/>
    </row>
    <row r="411" ht="12">
      <c r="A411" s="102"/>
    </row>
    <row r="412" ht="12">
      <c r="A412" s="102"/>
    </row>
    <row r="413" ht="12">
      <c r="A413" s="102"/>
    </row>
    <row r="414" ht="12">
      <c r="A414" s="102"/>
    </row>
    <row r="415" ht="12">
      <c r="A415" s="102"/>
    </row>
    <row r="416" ht="12">
      <c r="A416" s="102"/>
    </row>
    <row r="417" ht="12">
      <c r="A417" s="102"/>
    </row>
    <row r="418" ht="12">
      <c r="A418" s="102"/>
    </row>
    <row r="419" ht="12">
      <c r="A419" s="102"/>
    </row>
    <row r="420" ht="12">
      <c r="A420" s="102"/>
    </row>
    <row r="421" ht="12">
      <c r="A421" s="102"/>
    </row>
    <row r="422" ht="12">
      <c r="A422" s="102"/>
    </row>
    <row r="423" ht="12">
      <c r="A423" s="102"/>
    </row>
    <row r="424" ht="12">
      <c r="A424" s="102"/>
    </row>
    <row r="425" ht="12">
      <c r="A425" s="102"/>
    </row>
    <row r="426" ht="12">
      <c r="A426" s="102"/>
    </row>
    <row r="427" ht="12">
      <c r="A427" s="102"/>
    </row>
    <row r="428" ht="12">
      <c r="A428" s="102"/>
    </row>
    <row r="429" ht="12">
      <c r="A429" s="102"/>
    </row>
    <row r="430" ht="12">
      <c r="A430" s="102"/>
    </row>
    <row r="431" ht="12">
      <c r="A431" s="102"/>
    </row>
    <row r="432" ht="12">
      <c r="A432" s="102"/>
    </row>
    <row r="433" ht="12">
      <c r="A433" s="102"/>
    </row>
    <row r="434" ht="12">
      <c r="A434" s="102"/>
    </row>
    <row r="435" ht="12">
      <c r="A435" s="102"/>
    </row>
    <row r="436" ht="12">
      <c r="A436" s="102"/>
    </row>
    <row r="437" ht="12">
      <c r="A437" s="102"/>
    </row>
    <row r="438" ht="12">
      <c r="A438" s="102"/>
    </row>
    <row r="439" ht="12">
      <c r="A439" s="102"/>
    </row>
    <row r="440" ht="12">
      <c r="A440" s="102"/>
    </row>
    <row r="441" ht="12">
      <c r="A441" s="102"/>
    </row>
    <row r="442" ht="12">
      <c r="A442" s="102"/>
    </row>
    <row r="443" ht="12">
      <c r="A443" s="102"/>
    </row>
    <row r="444" ht="12">
      <c r="A444" s="102"/>
    </row>
    <row r="445" ht="12">
      <c r="A445" s="102"/>
    </row>
    <row r="446" ht="12">
      <c r="A446" s="102"/>
    </row>
    <row r="447" ht="12">
      <c r="A447" s="102"/>
    </row>
    <row r="448" ht="12">
      <c r="A448" s="102"/>
    </row>
    <row r="449" ht="12">
      <c r="A449" s="102"/>
    </row>
    <row r="450" ht="12">
      <c r="A450" s="102"/>
    </row>
    <row r="451" ht="12">
      <c r="A451" s="102"/>
    </row>
    <row r="452" ht="12">
      <c r="A452" s="102"/>
    </row>
    <row r="453" ht="12">
      <c r="A453" s="102"/>
    </row>
    <row r="454" ht="12">
      <c r="A454" s="102"/>
    </row>
    <row r="455" ht="12">
      <c r="A455" s="102"/>
    </row>
    <row r="456" ht="12">
      <c r="A456" s="102"/>
    </row>
    <row r="457" ht="12">
      <c r="A457" s="102"/>
    </row>
    <row r="458" ht="12">
      <c r="A458" s="102"/>
    </row>
    <row r="459" ht="12">
      <c r="A459" s="102"/>
    </row>
    <row r="460" ht="12">
      <c r="A460" s="102"/>
    </row>
    <row r="461" ht="12">
      <c r="A461" s="102"/>
    </row>
    <row r="462" ht="12">
      <c r="A462" s="102"/>
    </row>
    <row r="463" ht="12">
      <c r="A463" s="102"/>
    </row>
    <row r="464" ht="12">
      <c r="A464" s="102"/>
    </row>
    <row r="465" ht="12">
      <c r="A465" s="102"/>
    </row>
    <row r="466" ht="12">
      <c r="A466" s="102"/>
    </row>
    <row r="467" ht="12">
      <c r="A467" s="102"/>
    </row>
    <row r="468" ht="12">
      <c r="A468" s="102"/>
    </row>
    <row r="469" ht="12">
      <c r="A469" s="102"/>
    </row>
    <row r="470" ht="12">
      <c r="A470" s="102"/>
    </row>
    <row r="471" ht="12">
      <c r="A471" s="102"/>
    </row>
    <row r="472" ht="12">
      <c r="A472" s="102"/>
    </row>
    <row r="473" ht="12">
      <c r="A473" s="102"/>
    </row>
    <row r="474" ht="12">
      <c r="A474" s="102"/>
    </row>
    <row r="475" ht="12">
      <c r="A475" s="102"/>
    </row>
    <row r="476" ht="12">
      <c r="A476" s="102"/>
    </row>
    <row r="477" ht="12">
      <c r="A477" s="102"/>
    </row>
    <row r="478" ht="12">
      <c r="A478" s="102"/>
    </row>
    <row r="479" ht="12">
      <c r="A479" s="102"/>
    </row>
    <row r="480" ht="12">
      <c r="A480" s="102"/>
    </row>
    <row r="481" ht="12">
      <c r="A481" s="102"/>
    </row>
    <row r="482" ht="12">
      <c r="A482" s="102"/>
    </row>
    <row r="483" ht="12">
      <c r="A483" s="102"/>
    </row>
    <row r="484" ht="12">
      <c r="A484" s="102"/>
    </row>
    <row r="485" ht="12">
      <c r="A485" s="102"/>
    </row>
    <row r="486" ht="12">
      <c r="A486" s="102"/>
    </row>
    <row r="487" ht="12">
      <c r="A487" s="102"/>
    </row>
    <row r="488" ht="12">
      <c r="A488" s="102"/>
    </row>
    <row r="489" ht="12">
      <c r="A489" s="102"/>
    </row>
    <row r="490" ht="12">
      <c r="A490" s="102"/>
    </row>
    <row r="491" ht="12">
      <c r="A491" s="102"/>
    </row>
    <row r="492" ht="12">
      <c r="A492" s="102"/>
    </row>
    <row r="493" ht="12">
      <c r="A493" s="102"/>
    </row>
    <row r="494" ht="12">
      <c r="A494" s="102"/>
    </row>
    <row r="495" ht="12">
      <c r="A495" s="102"/>
    </row>
    <row r="496" ht="12">
      <c r="A496" s="102"/>
    </row>
    <row r="497" ht="12">
      <c r="A497" s="102"/>
    </row>
    <row r="498" ht="12">
      <c r="A498" s="102"/>
    </row>
    <row r="499" ht="12">
      <c r="A499" s="102"/>
    </row>
    <row r="500" ht="12">
      <c r="A500" s="102"/>
    </row>
    <row r="501" ht="12">
      <c r="A501" s="102"/>
    </row>
    <row r="502" ht="12">
      <c r="A502" s="102"/>
    </row>
    <row r="503" ht="12">
      <c r="A503" s="102"/>
    </row>
    <row r="504" ht="12">
      <c r="A504" s="102"/>
    </row>
    <row r="505" ht="12">
      <c r="A505" s="102"/>
    </row>
    <row r="506" ht="12">
      <c r="A506" s="102"/>
    </row>
    <row r="507" ht="12">
      <c r="A507" s="102"/>
    </row>
    <row r="508" ht="12">
      <c r="A508" s="102"/>
    </row>
    <row r="509" ht="12">
      <c r="A509" s="102"/>
    </row>
    <row r="510" ht="12">
      <c r="A510" s="102"/>
    </row>
    <row r="511" ht="12">
      <c r="A511" s="102"/>
    </row>
    <row r="512" ht="12">
      <c r="A512" s="102"/>
    </row>
    <row r="513" ht="12">
      <c r="A513" s="102"/>
    </row>
    <row r="514" ht="12">
      <c r="A514" s="102"/>
    </row>
    <row r="515" ht="12">
      <c r="A515" s="102"/>
    </row>
    <row r="516" ht="12">
      <c r="A516" s="102"/>
    </row>
    <row r="517" ht="12">
      <c r="A517" s="102"/>
    </row>
    <row r="518" ht="12">
      <c r="A518" s="102"/>
    </row>
    <row r="519" ht="12">
      <c r="A519" s="102"/>
    </row>
    <row r="520" ht="12">
      <c r="A520" s="102"/>
    </row>
    <row r="521" ht="12">
      <c r="A521" s="102"/>
    </row>
    <row r="522" ht="12">
      <c r="A522" s="102"/>
    </row>
    <row r="523" ht="12">
      <c r="A523" s="102"/>
    </row>
    <row r="524" ht="12">
      <c r="A524" s="102"/>
    </row>
    <row r="525" ht="12">
      <c r="A525" s="102"/>
    </row>
    <row r="526" ht="12">
      <c r="A526" s="102"/>
    </row>
    <row r="527" ht="12">
      <c r="A527" s="102"/>
    </row>
    <row r="528" ht="12">
      <c r="A528" s="102"/>
    </row>
    <row r="529" ht="12">
      <c r="A529" s="102"/>
    </row>
    <row r="530" ht="12">
      <c r="A530" s="102"/>
    </row>
    <row r="531" ht="12">
      <c r="A531" s="102"/>
    </row>
    <row r="532" ht="12">
      <c r="A532" s="102"/>
    </row>
    <row r="533" ht="12">
      <c r="A533" s="102"/>
    </row>
    <row r="534" ht="12">
      <c r="A534" s="102"/>
    </row>
    <row r="535" ht="12">
      <c r="A535" s="102"/>
    </row>
    <row r="536" ht="12">
      <c r="A536" s="102"/>
    </row>
    <row r="537" ht="12">
      <c r="A537" s="102"/>
    </row>
    <row r="538" ht="12">
      <c r="A538" s="102"/>
    </row>
    <row r="539" ht="12">
      <c r="A539" s="102"/>
    </row>
    <row r="540" ht="12">
      <c r="A540" s="102"/>
    </row>
    <row r="541" ht="12">
      <c r="A541" s="102"/>
    </row>
    <row r="542" ht="12">
      <c r="A542" s="102"/>
    </row>
    <row r="543" ht="12">
      <c r="A543" s="102"/>
    </row>
    <row r="544" ht="12">
      <c r="A544" s="102"/>
    </row>
    <row r="545" ht="12">
      <c r="A545" s="102"/>
    </row>
    <row r="546" ht="12">
      <c r="A546" s="102"/>
    </row>
    <row r="547" ht="12">
      <c r="A547" s="102"/>
    </row>
    <row r="548" ht="12">
      <c r="A548" s="102"/>
    </row>
    <row r="549" ht="12">
      <c r="A549" s="102"/>
    </row>
    <row r="550" ht="12">
      <c r="A550" s="102"/>
    </row>
    <row r="551" ht="12">
      <c r="A551" s="102"/>
    </row>
    <row r="552" ht="12">
      <c r="A552" s="102"/>
    </row>
    <row r="553" ht="12">
      <c r="A553" s="102"/>
    </row>
    <row r="554" ht="12">
      <c r="A554" s="102"/>
    </row>
    <row r="555" ht="12">
      <c r="A555" s="102"/>
    </row>
    <row r="556" ht="12">
      <c r="A556" s="102"/>
    </row>
    <row r="557" ht="12">
      <c r="A557" s="102"/>
    </row>
    <row r="558" ht="12">
      <c r="A558" s="102"/>
    </row>
    <row r="559" ht="12">
      <c r="A559" s="102"/>
    </row>
    <row r="560" ht="12">
      <c r="A560" s="102"/>
    </row>
    <row r="561" ht="12">
      <c r="A561" s="102"/>
    </row>
    <row r="562" ht="12">
      <c r="A562" s="102"/>
    </row>
    <row r="563" ht="12">
      <c r="A563" s="102"/>
    </row>
    <row r="564" ht="12">
      <c r="A564" s="102"/>
    </row>
    <row r="565" ht="12">
      <c r="A565" s="102"/>
    </row>
    <row r="566" ht="12">
      <c r="A566" s="102"/>
    </row>
    <row r="567" ht="12">
      <c r="A567" s="102"/>
    </row>
    <row r="568" ht="12">
      <c r="A568" s="102"/>
    </row>
    <row r="569" ht="12">
      <c r="A569" s="102"/>
    </row>
    <row r="570" ht="12">
      <c r="A570" s="102"/>
    </row>
    <row r="571" ht="12">
      <c r="A571" s="102"/>
    </row>
    <row r="572" ht="12">
      <c r="A572" s="102"/>
    </row>
    <row r="573" ht="12">
      <c r="A573" s="102"/>
    </row>
    <row r="574" ht="12">
      <c r="A574" s="102"/>
    </row>
    <row r="575" ht="12">
      <c r="A575" s="102"/>
    </row>
    <row r="576" ht="12">
      <c r="A576" s="102"/>
    </row>
    <row r="577" ht="12">
      <c r="A577" s="102"/>
    </row>
    <row r="578" ht="12">
      <c r="A578" s="102"/>
    </row>
    <row r="579" ht="12">
      <c r="A579" s="102"/>
    </row>
    <row r="580" ht="12">
      <c r="A580" s="102"/>
    </row>
    <row r="581" ht="12">
      <c r="A581" s="102"/>
    </row>
    <row r="582" ht="12">
      <c r="A582" s="102"/>
    </row>
    <row r="583" ht="12">
      <c r="A583" s="102"/>
    </row>
    <row r="584" ht="12">
      <c r="A584" s="102"/>
    </row>
    <row r="585" ht="12">
      <c r="A585" s="102"/>
    </row>
    <row r="586" ht="12">
      <c r="A586" s="102"/>
    </row>
    <row r="587" ht="12">
      <c r="A587" s="102"/>
    </row>
    <row r="588" ht="12">
      <c r="A588" s="102"/>
    </row>
    <row r="589" ht="12">
      <c r="A589" s="102"/>
    </row>
    <row r="590" ht="12">
      <c r="A590" s="102"/>
    </row>
    <row r="591" ht="12">
      <c r="A591" s="102"/>
    </row>
    <row r="592" ht="12">
      <c r="A592" s="102"/>
    </row>
    <row r="593" ht="12">
      <c r="A593" s="102"/>
    </row>
    <row r="594" ht="12">
      <c r="A594" s="102"/>
    </row>
    <row r="595" ht="12">
      <c r="A595" s="102"/>
    </row>
    <row r="596" ht="12">
      <c r="A596" s="102"/>
    </row>
    <row r="597" ht="12">
      <c r="A597" s="102"/>
    </row>
    <row r="598" ht="12">
      <c r="A598" s="102"/>
    </row>
    <row r="599" ht="12">
      <c r="A599" s="102"/>
    </row>
    <row r="600" ht="12">
      <c r="A600" s="102"/>
    </row>
    <row r="601" ht="12">
      <c r="A601" s="102"/>
    </row>
    <row r="602" ht="12">
      <c r="A602" s="102"/>
    </row>
    <row r="603" ht="12">
      <c r="A603" s="102"/>
    </row>
    <row r="604" ht="12">
      <c r="A604" s="102"/>
    </row>
    <row r="605" ht="12">
      <c r="A605" s="102"/>
    </row>
    <row r="606" ht="12">
      <c r="A606" s="102"/>
    </row>
    <row r="607" ht="12">
      <c r="A607" s="102"/>
    </row>
    <row r="608" ht="12">
      <c r="A608" s="102"/>
    </row>
    <row r="609" ht="12">
      <c r="A609" s="102"/>
    </row>
    <row r="610" ht="12">
      <c r="A610" s="102"/>
    </row>
    <row r="611" ht="12">
      <c r="A611" s="102"/>
    </row>
    <row r="612" ht="12">
      <c r="A612" s="102"/>
    </row>
    <row r="613" ht="12">
      <c r="A613" s="102"/>
    </row>
    <row r="614" ht="12">
      <c r="A614" s="102"/>
    </row>
    <row r="615" ht="12">
      <c r="A615" s="102"/>
    </row>
    <row r="616" ht="12">
      <c r="A616" s="102"/>
    </row>
    <row r="617" ht="12">
      <c r="A617" s="102"/>
    </row>
    <row r="618" ht="12">
      <c r="A618" s="102"/>
    </row>
    <row r="619" ht="12">
      <c r="A619" s="102"/>
    </row>
    <row r="620" ht="12">
      <c r="A620" s="102"/>
    </row>
    <row r="621" ht="12">
      <c r="A621" s="102"/>
    </row>
    <row r="622" ht="12">
      <c r="A622" s="102"/>
    </row>
    <row r="623" ht="12">
      <c r="A623" s="102"/>
    </row>
    <row r="624" ht="12">
      <c r="A624" s="102"/>
    </row>
    <row r="625" ht="12">
      <c r="A625" s="102"/>
    </row>
    <row r="626" ht="12">
      <c r="A626" s="102"/>
    </row>
    <row r="627" ht="12">
      <c r="A627" s="102"/>
    </row>
    <row r="628" ht="12">
      <c r="A628" s="102"/>
    </row>
    <row r="629" ht="12">
      <c r="A629" s="102"/>
    </row>
    <row r="630" ht="12">
      <c r="A630" s="102"/>
    </row>
    <row r="631" ht="12">
      <c r="A631" s="102"/>
    </row>
    <row r="632" ht="12">
      <c r="A632" s="102"/>
    </row>
    <row r="633" ht="12">
      <c r="A633" s="102"/>
    </row>
    <row r="634" ht="12">
      <c r="A634" s="102"/>
    </row>
    <row r="635" ht="12">
      <c r="A635" s="102"/>
    </row>
    <row r="636" ht="12">
      <c r="A636" s="102"/>
    </row>
    <row r="637" ht="12">
      <c r="A637" s="102"/>
    </row>
    <row r="638" ht="12">
      <c r="A638" s="102"/>
    </row>
    <row r="639" ht="12">
      <c r="A639" s="102"/>
    </row>
    <row r="640" ht="12">
      <c r="A640" s="102"/>
    </row>
    <row r="641" ht="12">
      <c r="A641" s="102"/>
    </row>
    <row r="642" ht="12">
      <c r="A642" s="102"/>
    </row>
    <row r="643" ht="12">
      <c r="A643" s="102"/>
    </row>
  </sheetData>
  <mergeCells count="10">
    <mergeCell ref="A1:A3"/>
    <mergeCell ref="B1:D1"/>
    <mergeCell ref="B2:B3"/>
    <mergeCell ref="C2:C3"/>
    <mergeCell ref="D2:D3"/>
    <mergeCell ref="I2:I3"/>
    <mergeCell ref="J2:J3"/>
    <mergeCell ref="H1:J1"/>
    <mergeCell ref="E2:F2"/>
    <mergeCell ref="H2:H3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r:id="rId1"/>
  <headerFooter alignWithMargins="0">
    <oddHeader>&amp;L&amp;"Times New Roman,Regular"
&amp;URégion : Asie et Pacifique&amp;C&amp;"Times New Roman,Regular"PCIPD/1/3
Annexe III, page &amp;P
Activités de sensibilisation et de mise en valeur des ressources humaines
1996/1997/1998 jusqu’au 31 mars 1999</oddHeader>
    <oddFooter>&amp;R&amp;"Times New Roman,Regular"&amp;8
&amp;F/&amp;A</oddFooter>
  </headerFooter>
  <rowBreaks count="8" manualBreakCount="8">
    <brk id="14" max="255" man="1"/>
    <brk id="26" max="255" man="1"/>
    <brk id="37" max="255" man="1"/>
    <brk id="47" max="255" man="1"/>
    <brk id="59" max="255" man="1"/>
    <brk id="65" max="255" man="1"/>
    <brk id="75" max="255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49" sqref="A49"/>
    </sheetView>
  </sheetViews>
  <sheetFormatPr defaultColWidth="9.140625" defaultRowHeight="12.75"/>
  <cols>
    <col min="1" max="1" width="31.8515625" style="1" bestFit="1" customWidth="1"/>
    <col min="2" max="2" width="14.28125" style="1" customWidth="1"/>
    <col min="3" max="3" width="15.7109375" style="1" customWidth="1"/>
    <col min="4" max="4" width="19.421875" style="1" customWidth="1"/>
    <col min="5" max="5" width="22.421875" style="1" customWidth="1"/>
    <col min="6" max="6" width="16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21" t="s">
        <v>298</v>
      </c>
      <c r="B1" s="124" t="s">
        <v>95</v>
      </c>
      <c r="C1" s="124"/>
      <c r="D1" s="121" t="s">
        <v>98</v>
      </c>
      <c r="E1" s="121" t="s">
        <v>99</v>
      </c>
      <c r="F1" s="121" t="s">
        <v>100</v>
      </c>
      <c r="G1" s="121" t="s">
        <v>101</v>
      </c>
    </row>
    <row r="2" spans="1:7" ht="12">
      <c r="A2" s="122"/>
      <c r="B2" s="121" t="s">
        <v>96</v>
      </c>
      <c r="C2" s="121" t="s">
        <v>97</v>
      </c>
      <c r="D2" s="122"/>
      <c r="E2" s="122"/>
      <c r="F2" s="122"/>
      <c r="G2" s="122"/>
    </row>
    <row r="3" spans="1:7" ht="12">
      <c r="A3" s="123"/>
      <c r="B3" s="123"/>
      <c r="C3" s="123"/>
      <c r="D3" s="123"/>
      <c r="E3" s="123"/>
      <c r="F3" s="123"/>
      <c r="G3" s="123"/>
    </row>
    <row r="4" spans="1:7" ht="12">
      <c r="A4" s="16" t="s">
        <v>142</v>
      </c>
      <c r="B4" s="6"/>
      <c r="C4" s="6" t="s">
        <v>281</v>
      </c>
      <c r="D4" s="6" t="s">
        <v>286</v>
      </c>
      <c r="E4" s="6" t="s">
        <v>281</v>
      </c>
      <c r="F4" s="6"/>
      <c r="G4" s="16"/>
    </row>
    <row r="5" spans="1:7" ht="12">
      <c r="A5" s="16" t="s">
        <v>104</v>
      </c>
      <c r="B5" s="6"/>
      <c r="C5" s="6" t="s">
        <v>281</v>
      </c>
      <c r="D5" s="6" t="s">
        <v>282</v>
      </c>
      <c r="E5" s="6"/>
      <c r="F5" s="6"/>
      <c r="G5" s="16"/>
    </row>
    <row r="6" spans="1:7" ht="12">
      <c r="A6" s="16" t="s">
        <v>105</v>
      </c>
      <c r="B6" s="6"/>
      <c r="C6" s="6" t="s">
        <v>281</v>
      </c>
      <c r="D6" s="6" t="s">
        <v>284</v>
      </c>
      <c r="E6" s="6"/>
      <c r="F6" s="6"/>
      <c r="G6" s="16"/>
    </row>
    <row r="7" spans="1:7" ht="12">
      <c r="A7" s="16" t="s">
        <v>106</v>
      </c>
      <c r="B7" s="6"/>
      <c r="C7" s="6" t="s">
        <v>281</v>
      </c>
      <c r="D7" s="6" t="s">
        <v>282</v>
      </c>
      <c r="E7" s="6"/>
      <c r="F7" s="6"/>
      <c r="G7" s="16"/>
    </row>
    <row r="8" spans="1:7" ht="12">
      <c r="A8" s="16" t="s">
        <v>107</v>
      </c>
      <c r="B8" s="6" t="s">
        <v>281</v>
      </c>
      <c r="C8" s="6" t="s">
        <v>281</v>
      </c>
      <c r="D8" s="6" t="s">
        <v>290</v>
      </c>
      <c r="E8" s="6" t="s">
        <v>281</v>
      </c>
      <c r="F8" s="6"/>
      <c r="G8" s="16"/>
    </row>
    <row r="9" spans="1:7" ht="12">
      <c r="A9" s="16" t="s">
        <v>109</v>
      </c>
      <c r="B9" s="6"/>
      <c r="C9" s="6" t="s">
        <v>281</v>
      </c>
      <c r="D9" s="6" t="s">
        <v>282</v>
      </c>
      <c r="E9" s="6" t="s">
        <v>293</v>
      </c>
      <c r="F9" s="6"/>
      <c r="G9" s="16"/>
    </row>
    <row r="10" spans="1:7" ht="12">
      <c r="A10" s="16" t="s">
        <v>110</v>
      </c>
      <c r="B10" s="6" t="s">
        <v>281</v>
      </c>
      <c r="C10" s="6" t="s">
        <v>281</v>
      </c>
      <c r="D10" s="6" t="s">
        <v>282</v>
      </c>
      <c r="E10" s="6"/>
      <c r="F10" s="6"/>
      <c r="G10" s="16"/>
    </row>
    <row r="11" spans="1:7" ht="12">
      <c r="A11" s="16" t="s">
        <v>111</v>
      </c>
      <c r="B11" s="6"/>
      <c r="C11" s="6" t="s">
        <v>281</v>
      </c>
      <c r="D11" s="6" t="s">
        <v>291</v>
      </c>
      <c r="E11" s="6" t="s">
        <v>281</v>
      </c>
      <c r="F11" s="6" t="s">
        <v>281</v>
      </c>
      <c r="G11" s="16"/>
    </row>
    <row r="12" spans="1:7" ht="12">
      <c r="A12" s="16" t="s">
        <v>112</v>
      </c>
      <c r="B12" s="6"/>
      <c r="C12" s="6" t="s">
        <v>281</v>
      </c>
      <c r="D12" s="6" t="s">
        <v>282</v>
      </c>
      <c r="E12" s="6"/>
      <c r="F12" s="6"/>
      <c r="G12" s="16"/>
    </row>
    <row r="13" spans="1:7" ht="12">
      <c r="A13" s="16" t="s">
        <v>114</v>
      </c>
      <c r="B13" s="6"/>
      <c r="C13" s="6" t="s">
        <v>281</v>
      </c>
      <c r="D13" s="6" t="s">
        <v>290</v>
      </c>
      <c r="E13" s="6"/>
      <c r="F13" s="6"/>
      <c r="G13" s="16"/>
    </row>
    <row r="14" spans="1:7" ht="12">
      <c r="A14" s="16" t="s">
        <v>115</v>
      </c>
      <c r="B14" s="6"/>
      <c r="C14" s="6" t="s">
        <v>281</v>
      </c>
      <c r="D14" s="6" t="s">
        <v>521</v>
      </c>
      <c r="E14" s="6" t="s">
        <v>281</v>
      </c>
      <c r="F14" s="6"/>
      <c r="G14" s="16"/>
    </row>
    <row r="15" spans="1:7" ht="12">
      <c r="A15" s="16" t="s">
        <v>155</v>
      </c>
      <c r="B15" s="6"/>
      <c r="C15" s="6" t="s">
        <v>281</v>
      </c>
      <c r="D15" s="6" t="s">
        <v>282</v>
      </c>
      <c r="E15" s="6"/>
      <c r="F15" s="6"/>
      <c r="G15" s="16"/>
    </row>
    <row r="16" spans="1:7" ht="12">
      <c r="A16" s="16" t="s">
        <v>116</v>
      </c>
      <c r="B16" s="6"/>
      <c r="C16" s="6" t="s">
        <v>281</v>
      </c>
      <c r="D16" s="6" t="s">
        <v>283</v>
      </c>
      <c r="E16" s="6"/>
      <c r="F16" s="6"/>
      <c r="G16" s="16"/>
    </row>
    <row r="17" spans="1:7" ht="12">
      <c r="A17" s="16" t="s">
        <v>156</v>
      </c>
      <c r="B17" s="6"/>
      <c r="C17" s="6" t="s">
        <v>281</v>
      </c>
      <c r="D17" s="6"/>
      <c r="E17" s="6"/>
      <c r="F17" s="6"/>
      <c r="G17" s="16"/>
    </row>
    <row r="18" spans="1:7" ht="12">
      <c r="A18" s="16" t="s">
        <v>117</v>
      </c>
      <c r="B18" s="6"/>
      <c r="C18" s="6" t="s">
        <v>281</v>
      </c>
      <c r="D18" s="6" t="s">
        <v>294</v>
      </c>
      <c r="E18" s="6" t="s">
        <v>281</v>
      </c>
      <c r="F18" s="6"/>
      <c r="G18" s="16"/>
    </row>
    <row r="19" spans="1:7" ht="12">
      <c r="A19" s="16" t="s">
        <v>161</v>
      </c>
      <c r="B19" s="6" t="s">
        <v>281</v>
      </c>
      <c r="C19" s="6" t="s">
        <v>281</v>
      </c>
      <c r="D19" s="6" t="s">
        <v>291</v>
      </c>
      <c r="E19" s="6"/>
      <c r="F19" s="6"/>
      <c r="G19" s="16"/>
    </row>
    <row r="20" spans="1:7" ht="12">
      <c r="A20" s="16" t="s">
        <v>118</v>
      </c>
      <c r="B20" s="6"/>
      <c r="C20" s="6" t="s">
        <v>281</v>
      </c>
      <c r="D20" s="6" t="s">
        <v>282</v>
      </c>
      <c r="E20" s="6"/>
      <c r="F20" s="6"/>
      <c r="G20" s="16"/>
    </row>
    <row r="21" spans="1:7" ht="12">
      <c r="A21" s="16" t="s">
        <v>113</v>
      </c>
      <c r="B21" s="6"/>
      <c r="C21" s="6" t="s">
        <v>281</v>
      </c>
      <c r="D21" s="6" t="s">
        <v>282</v>
      </c>
      <c r="E21" s="6"/>
      <c r="F21" s="6"/>
      <c r="G21" s="16"/>
    </row>
    <row r="22" spans="1:7" ht="12">
      <c r="A22" s="16" t="s">
        <v>108</v>
      </c>
      <c r="B22" s="6"/>
      <c r="C22" s="6" t="s">
        <v>281</v>
      </c>
      <c r="D22" s="6" t="s">
        <v>282</v>
      </c>
      <c r="E22" s="6" t="s">
        <v>281</v>
      </c>
      <c r="F22" s="6"/>
      <c r="G22" s="16"/>
    </row>
    <row r="23" spans="1:7" ht="12">
      <c r="A23" s="16" t="s">
        <v>164</v>
      </c>
      <c r="B23" s="6"/>
      <c r="C23" s="6" t="s">
        <v>281</v>
      </c>
      <c r="D23" s="6" t="s">
        <v>282</v>
      </c>
      <c r="E23" s="6"/>
      <c r="F23" s="6"/>
      <c r="G23" s="16"/>
    </row>
    <row r="24" spans="1:7" ht="12">
      <c r="A24" s="16" t="s">
        <v>119</v>
      </c>
      <c r="B24" s="6"/>
      <c r="C24" s="6" t="s">
        <v>281</v>
      </c>
      <c r="D24" s="6" t="s">
        <v>282</v>
      </c>
      <c r="E24" s="6"/>
      <c r="F24" s="6"/>
      <c r="G24" s="16"/>
    </row>
    <row r="25" spans="1:7" ht="12">
      <c r="A25" s="16" t="s">
        <v>166</v>
      </c>
      <c r="B25" s="6"/>
      <c r="C25" s="6" t="s">
        <v>281</v>
      </c>
      <c r="D25" s="6" t="s">
        <v>291</v>
      </c>
      <c r="E25" s="6"/>
      <c r="F25" s="6"/>
      <c r="G25" s="16"/>
    </row>
    <row r="26" spans="1:7" ht="12">
      <c r="A26" s="16" t="s">
        <v>120</v>
      </c>
      <c r="B26" s="6" t="s">
        <v>281</v>
      </c>
      <c r="C26" s="6" t="s">
        <v>281</v>
      </c>
      <c r="D26" s="6" t="s">
        <v>286</v>
      </c>
      <c r="E26" s="6"/>
      <c r="F26" s="6"/>
      <c r="G26" s="16"/>
    </row>
    <row r="27" spans="1:7" ht="12">
      <c r="A27" s="16" t="s">
        <v>181</v>
      </c>
      <c r="B27" s="6"/>
      <c r="C27" s="6"/>
      <c r="D27" s="6" t="s">
        <v>284</v>
      </c>
      <c r="E27" s="6"/>
      <c r="F27" s="6"/>
      <c r="G27" s="16"/>
    </row>
    <row r="28" spans="1:7" ht="12">
      <c r="A28" s="16" t="s">
        <v>172</v>
      </c>
      <c r="B28" s="6" t="s">
        <v>281</v>
      </c>
      <c r="C28" s="6" t="s">
        <v>281</v>
      </c>
      <c r="D28" s="6" t="s">
        <v>292</v>
      </c>
      <c r="E28" s="6" t="s">
        <v>281</v>
      </c>
      <c r="F28" s="6"/>
      <c r="G28" s="16"/>
    </row>
    <row r="29" spans="2:6" ht="12">
      <c r="B29" s="10"/>
      <c r="C29" s="10"/>
      <c r="D29" s="10"/>
      <c r="E29" s="10"/>
      <c r="F29" s="10"/>
    </row>
    <row r="30" spans="2:6" ht="12">
      <c r="B30" s="10"/>
      <c r="C30" s="10"/>
      <c r="D30" s="10"/>
      <c r="E30" s="10"/>
      <c r="F30" s="10"/>
    </row>
    <row r="31" spans="2:6" ht="12">
      <c r="B31" s="10"/>
      <c r="C31" s="10"/>
      <c r="D31" s="10"/>
      <c r="E31" s="10"/>
      <c r="F31" s="10"/>
    </row>
    <row r="32" spans="2:6" ht="12">
      <c r="B32" s="10"/>
      <c r="C32" s="10"/>
      <c r="D32" s="10"/>
      <c r="E32" s="10"/>
      <c r="F32" s="10"/>
    </row>
    <row r="33" spans="2:6" ht="12">
      <c r="B33" s="10"/>
      <c r="C33" s="10"/>
      <c r="D33" s="10"/>
      <c r="E33" s="10"/>
      <c r="F33" s="10"/>
    </row>
  </sheetData>
  <mergeCells count="8">
    <mergeCell ref="B2:B3"/>
    <mergeCell ref="C2:C3"/>
    <mergeCell ref="A1:A3"/>
    <mergeCell ref="B1:C1"/>
    <mergeCell ref="G1:G3"/>
    <mergeCell ref="D1:D3"/>
    <mergeCell ref="E1:E3"/>
    <mergeCell ref="F1:F3"/>
  </mergeCells>
  <printOptions horizontalCentered="1" verticalCentered="1"/>
  <pageMargins left="0.4724409448818898" right="0.4724409448818898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Asie et Pacifique&amp;C&amp;"Times New Roman,Regular"PCIPD/1/3
Annexe III, page &amp;P
Activités de sensibilisation et de mise en valeur des ressources humaines
1996/1997/1998 jusqu’au 31 mars 1999</oddHeader>
    <oddFooter>&amp;R&amp;"Times New Roman,Regular"&amp;8
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39">
      <selection activeCell="A7" sqref="A7"/>
    </sheetView>
  </sheetViews>
  <sheetFormatPr defaultColWidth="9.140625" defaultRowHeight="12.75"/>
  <cols>
    <col min="1" max="1" width="18.421875" style="1" customWidth="1"/>
    <col min="2" max="2" width="60.28125" style="1" customWidth="1"/>
    <col min="3" max="3" width="8.57421875" style="1" bestFit="1" customWidth="1"/>
    <col min="4" max="4" width="10.421875" style="1" customWidth="1"/>
    <col min="5" max="5" width="7.28125" style="1" customWidth="1"/>
    <col min="6" max="6" width="6.28125" style="1" customWidth="1"/>
    <col min="7" max="7" width="2.00390625" style="1" customWidth="1"/>
    <col min="8" max="8" width="10.28125" style="1" bestFit="1" customWidth="1"/>
    <col min="9" max="9" width="8.140625" style="1" customWidth="1"/>
    <col min="10" max="10" width="7.7109375" style="1" bestFit="1" customWidth="1"/>
    <col min="11" max="16384" width="9.140625" style="1" customWidth="1"/>
  </cols>
  <sheetData>
    <row r="1" spans="1:10" ht="24" customHeight="1">
      <c r="A1" s="126" t="s">
        <v>298</v>
      </c>
      <c r="B1" s="114" t="s">
        <v>299</v>
      </c>
      <c r="C1" s="115"/>
      <c r="D1" s="115"/>
      <c r="E1" s="67"/>
      <c r="F1" s="67"/>
      <c r="G1" s="2"/>
      <c r="H1" s="114" t="s">
        <v>305</v>
      </c>
      <c r="I1" s="115"/>
      <c r="J1" s="116"/>
    </row>
    <row r="2" spans="1:10" s="4" customFormat="1" ht="36" customHeight="1">
      <c r="A2" s="129"/>
      <c r="B2" s="119" t="s">
        <v>300</v>
      </c>
      <c r="C2" s="119" t="s">
        <v>301</v>
      </c>
      <c r="D2" s="119" t="s">
        <v>302</v>
      </c>
      <c r="E2" s="117" t="s">
        <v>303</v>
      </c>
      <c r="F2" s="118"/>
      <c r="G2" s="3"/>
      <c r="H2" s="119" t="s">
        <v>306</v>
      </c>
      <c r="I2" s="119" t="s">
        <v>307</v>
      </c>
      <c r="J2" s="119" t="s">
        <v>308</v>
      </c>
    </row>
    <row r="3" spans="1:10" ht="24">
      <c r="A3" s="130"/>
      <c r="B3" s="125"/>
      <c r="C3" s="125"/>
      <c r="D3" s="125"/>
      <c r="E3" s="14" t="s">
        <v>371</v>
      </c>
      <c r="F3" s="14" t="s">
        <v>304</v>
      </c>
      <c r="G3" s="8"/>
      <c r="H3" s="125"/>
      <c r="I3" s="125"/>
      <c r="J3" s="125"/>
    </row>
    <row r="4" spans="1:10" s="4" customFormat="1" ht="24">
      <c r="A4" s="28" t="s">
        <v>372</v>
      </c>
      <c r="B4" s="57" t="s">
        <v>388</v>
      </c>
      <c r="C4" s="11" t="s">
        <v>385</v>
      </c>
      <c r="D4" s="11"/>
      <c r="E4" s="12"/>
      <c r="F4" s="11">
        <v>100</v>
      </c>
      <c r="G4" s="19"/>
      <c r="H4" s="11">
        <f>3+3+3</f>
        <v>9</v>
      </c>
      <c r="I4" s="11"/>
      <c r="J4" s="12">
        <v>15</v>
      </c>
    </row>
    <row r="5" spans="1:10" ht="12">
      <c r="A5" s="5" t="s">
        <v>379</v>
      </c>
      <c r="B5" s="33"/>
      <c r="C5" s="6"/>
      <c r="D5" s="6"/>
      <c r="E5" s="6"/>
      <c r="F5" s="6"/>
      <c r="G5" s="19"/>
      <c r="H5" s="11">
        <f>2+6</f>
        <v>8</v>
      </c>
      <c r="I5" s="11">
        <v>12</v>
      </c>
      <c r="J5" s="11">
        <v>26</v>
      </c>
    </row>
    <row r="6" spans="1:10" ht="12">
      <c r="A6" s="8" t="s">
        <v>373</v>
      </c>
      <c r="B6" s="33" t="s">
        <v>390</v>
      </c>
      <c r="C6" s="6" t="s">
        <v>266</v>
      </c>
      <c r="D6" s="6"/>
      <c r="E6" s="6">
        <v>15</v>
      </c>
      <c r="F6" s="6">
        <v>50</v>
      </c>
      <c r="G6" s="19"/>
      <c r="H6" s="19">
        <f>1+1</f>
        <v>2</v>
      </c>
      <c r="I6" s="19">
        <v>8</v>
      </c>
      <c r="J6" s="19">
        <v>10</v>
      </c>
    </row>
    <row r="7" spans="1:10" ht="24">
      <c r="A7" s="5"/>
      <c r="B7" s="57" t="s">
        <v>391</v>
      </c>
      <c r="C7" s="11" t="s">
        <v>266</v>
      </c>
      <c r="D7" s="11">
        <v>5</v>
      </c>
      <c r="E7" s="11">
        <v>16</v>
      </c>
      <c r="F7" s="11">
        <v>80</v>
      </c>
      <c r="G7" s="19"/>
      <c r="H7" s="11"/>
      <c r="I7" s="11"/>
      <c r="J7" s="11"/>
    </row>
    <row r="8" spans="1:10" ht="12">
      <c r="A8" s="16" t="s">
        <v>267</v>
      </c>
      <c r="B8" s="33" t="s">
        <v>392</v>
      </c>
      <c r="C8" s="6" t="s">
        <v>267</v>
      </c>
      <c r="D8" s="6"/>
      <c r="E8" s="6"/>
      <c r="F8" s="6">
        <v>80</v>
      </c>
      <c r="G8" s="19"/>
      <c r="H8" s="6">
        <f>1+1</f>
        <v>2</v>
      </c>
      <c r="I8" s="6"/>
      <c r="J8" s="6">
        <v>6</v>
      </c>
    </row>
    <row r="9" spans="1:10" ht="12">
      <c r="A9" s="8" t="s">
        <v>374</v>
      </c>
      <c r="B9" s="33" t="s">
        <v>393</v>
      </c>
      <c r="C9" s="6" t="s">
        <v>386</v>
      </c>
      <c r="D9" s="6">
        <v>16</v>
      </c>
      <c r="E9" s="6">
        <v>32</v>
      </c>
      <c r="F9" s="6">
        <v>140</v>
      </c>
      <c r="G9" s="19"/>
      <c r="H9" s="19">
        <f>6+8+12+1</f>
        <v>27</v>
      </c>
      <c r="I9" s="19"/>
      <c r="J9" s="19">
        <v>19</v>
      </c>
    </row>
    <row r="10" spans="1:10" ht="12">
      <c r="A10" s="8"/>
      <c r="B10" s="33" t="s">
        <v>394</v>
      </c>
      <c r="C10" s="6" t="s">
        <v>386</v>
      </c>
      <c r="D10" s="6"/>
      <c r="E10" s="6"/>
      <c r="F10" s="6">
        <v>100</v>
      </c>
      <c r="G10" s="19"/>
      <c r="H10" s="19"/>
      <c r="I10" s="19"/>
      <c r="J10" s="19"/>
    </row>
    <row r="11" spans="1:10" ht="23.25" customHeight="1">
      <c r="A11" s="8"/>
      <c r="B11" s="33" t="s">
        <v>506</v>
      </c>
      <c r="C11" s="6" t="s">
        <v>386</v>
      </c>
      <c r="D11" s="6">
        <v>12</v>
      </c>
      <c r="E11" s="6">
        <v>25</v>
      </c>
      <c r="F11" s="6">
        <v>100</v>
      </c>
      <c r="G11" s="19"/>
      <c r="H11" s="19"/>
      <c r="I11" s="19"/>
      <c r="J11" s="19"/>
    </row>
    <row r="12" spans="1:10" s="71" customFormat="1" ht="24.75" customHeight="1">
      <c r="A12" s="23"/>
      <c r="B12" s="33" t="s">
        <v>507</v>
      </c>
      <c r="C12" s="6" t="s">
        <v>386</v>
      </c>
      <c r="D12" s="72"/>
      <c r="E12" s="72"/>
      <c r="F12" s="72">
        <v>70</v>
      </c>
      <c r="G12" s="37"/>
      <c r="H12" s="37"/>
      <c r="I12" s="37"/>
      <c r="J12" s="37"/>
    </row>
    <row r="13" spans="1:10" ht="12">
      <c r="A13" s="8"/>
      <c r="B13" s="33" t="s">
        <v>395</v>
      </c>
      <c r="C13" s="6" t="s">
        <v>386</v>
      </c>
      <c r="D13" s="6"/>
      <c r="E13" s="6"/>
      <c r="F13" s="6">
        <v>150</v>
      </c>
      <c r="G13" s="19"/>
      <c r="H13" s="19"/>
      <c r="I13" s="19"/>
      <c r="J13" s="19"/>
    </row>
    <row r="14" spans="1:10" ht="24">
      <c r="A14" s="8"/>
      <c r="B14" s="33" t="s">
        <v>508</v>
      </c>
      <c r="C14" s="6" t="s">
        <v>386</v>
      </c>
      <c r="D14" s="6"/>
      <c r="E14" s="6"/>
      <c r="F14" s="6">
        <v>100</v>
      </c>
      <c r="G14" s="19"/>
      <c r="H14" s="19"/>
      <c r="I14" s="19"/>
      <c r="J14" s="19"/>
    </row>
    <row r="15" spans="1:10" ht="24">
      <c r="A15" s="8"/>
      <c r="B15" s="33" t="s">
        <v>509</v>
      </c>
      <c r="C15" s="6" t="s">
        <v>386</v>
      </c>
      <c r="D15" s="15">
        <v>15</v>
      </c>
      <c r="E15" s="15">
        <v>49</v>
      </c>
      <c r="F15" s="15">
        <v>120</v>
      </c>
      <c r="G15" s="19"/>
      <c r="H15" s="19"/>
      <c r="I15" s="19"/>
      <c r="J15" s="19"/>
    </row>
    <row r="16" spans="1:10" ht="24">
      <c r="A16" s="5"/>
      <c r="B16" s="33" t="s">
        <v>396</v>
      </c>
      <c r="C16" s="6" t="s">
        <v>386</v>
      </c>
      <c r="D16" s="15">
        <v>16</v>
      </c>
      <c r="E16" s="15">
        <v>33</v>
      </c>
      <c r="F16" s="15">
        <v>5</v>
      </c>
      <c r="G16" s="19"/>
      <c r="H16" s="11"/>
      <c r="I16" s="11"/>
      <c r="J16" s="11"/>
    </row>
    <row r="17" spans="1:10" ht="12">
      <c r="A17" s="8" t="s">
        <v>383</v>
      </c>
      <c r="B17" s="33" t="s">
        <v>389</v>
      </c>
      <c r="C17" s="6" t="s">
        <v>510</v>
      </c>
      <c r="D17" s="6"/>
      <c r="E17" s="6"/>
      <c r="F17" s="6">
        <v>100</v>
      </c>
      <c r="G17" s="19"/>
      <c r="H17" s="19">
        <f>1+2</f>
        <v>3</v>
      </c>
      <c r="I17" s="19">
        <v>7</v>
      </c>
      <c r="J17" s="19">
        <v>16</v>
      </c>
    </row>
    <row r="18" spans="1:10" ht="12">
      <c r="A18" s="8"/>
      <c r="B18" s="33" t="s">
        <v>91</v>
      </c>
      <c r="C18" s="6" t="s">
        <v>511</v>
      </c>
      <c r="D18" s="6"/>
      <c r="E18" s="6"/>
      <c r="F18" s="6">
        <v>50</v>
      </c>
      <c r="G18" s="19"/>
      <c r="H18" s="19"/>
      <c r="I18" s="19"/>
      <c r="J18" s="19"/>
    </row>
    <row r="19" spans="1:10" ht="12">
      <c r="A19" s="8"/>
      <c r="B19" s="33" t="s">
        <v>92</v>
      </c>
      <c r="C19" s="6" t="s">
        <v>510</v>
      </c>
      <c r="D19" s="6"/>
      <c r="E19" s="6"/>
      <c r="F19" s="6">
        <v>80</v>
      </c>
      <c r="G19" s="19"/>
      <c r="H19" s="19"/>
      <c r="I19" s="19"/>
      <c r="J19" s="19"/>
    </row>
    <row r="20" spans="1:10" ht="12">
      <c r="A20" s="8"/>
      <c r="B20" s="33" t="s">
        <v>93</v>
      </c>
      <c r="C20" s="6" t="s">
        <v>511</v>
      </c>
      <c r="D20" s="6">
        <v>16</v>
      </c>
      <c r="E20" s="6">
        <v>39</v>
      </c>
      <c r="F20" s="6">
        <v>80</v>
      </c>
      <c r="G20" s="19"/>
      <c r="H20" s="19"/>
      <c r="I20" s="19"/>
      <c r="J20" s="19"/>
    </row>
    <row r="21" spans="1:10" ht="12">
      <c r="A21" s="5"/>
      <c r="B21" s="33" t="s">
        <v>279</v>
      </c>
      <c r="C21" s="6" t="s">
        <v>511</v>
      </c>
      <c r="D21" s="6">
        <v>7</v>
      </c>
      <c r="E21" s="6">
        <v>10</v>
      </c>
      <c r="F21" s="6">
        <v>21</v>
      </c>
      <c r="G21" s="19"/>
      <c r="H21" s="11"/>
      <c r="I21" s="11"/>
      <c r="J21" s="11"/>
    </row>
    <row r="22" spans="1:10" ht="12">
      <c r="A22" s="16" t="s">
        <v>103</v>
      </c>
      <c r="B22" s="33" t="s">
        <v>355</v>
      </c>
      <c r="C22" s="6" t="s">
        <v>269</v>
      </c>
      <c r="D22" s="6"/>
      <c r="E22" s="6"/>
      <c r="F22" s="6">
        <v>100</v>
      </c>
      <c r="G22" s="19"/>
      <c r="H22" s="6">
        <f>2+1</f>
        <v>3</v>
      </c>
      <c r="I22" s="6"/>
      <c r="J22" s="6">
        <v>14</v>
      </c>
    </row>
    <row r="23" spans="1:10" ht="24">
      <c r="A23" s="23" t="s">
        <v>375</v>
      </c>
      <c r="B23" s="33" t="s">
        <v>397</v>
      </c>
      <c r="C23" s="6" t="s">
        <v>268</v>
      </c>
      <c r="D23" s="6">
        <v>10</v>
      </c>
      <c r="E23" s="6">
        <v>23</v>
      </c>
      <c r="F23" s="6">
        <v>150</v>
      </c>
      <c r="G23" s="19"/>
      <c r="H23" s="19">
        <f>2+6+7+1</f>
        <v>16</v>
      </c>
      <c r="I23" s="19"/>
      <c r="J23" s="19">
        <v>20</v>
      </c>
    </row>
    <row r="24" spans="1:10" ht="12">
      <c r="A24" s="5"/>
      <c r="B24" s="33" t="s">
        <v>392</v>
      </c>
      <c r="C24" s="6" t="s">
        <v>268</v>
      </c>
      <c r="D24" s="6"/>
      <c r="E24" s="6"/>
      <c r="F24" s="6">
        <v>120</v>
      </c>
      <c r="G24" s="19"/>
      <c r="H24" s="11"/>
      <c r="I24" s="11"/>
      <c r="J24" s="11"/>
    </row>
    <row r="25" spans="1:10" ht="12">
      <c r="A25" s="16" t="s">
        <v>376</v>
      </c>
      <c r="B25" s="33"/>
      <c r="C25" s="6"/>
      <c r="D25" s="6"/>
      <c r="E25" s="6"/>
      <c r="F25" s="6"/>
      <c r="G25" s="19"/>
      <c r="H25" s="6">
        <f>1</f>
        <v>1</v>
      </c>
      <c r="I25" s="6">
        <v>12</v>
      </c>
      <c r="J25" s="6">
        <v>12</v>
      </c>
    </row>
    <row r="26" spans="1:10" ht="12">
      <c r="A26" s="8" t="s">
        <v>377</v>
      </c>
      <c r="B26" s="33" t="s">
        <v>398</v>
      </c>
      <c r="C26" s="6" t="s">
        <v>387</v>
      </c>
      <c r="D26" s="6"/>
      <c r="E26" s="6"/>
      <c r="F26" s="6">
        <v>70</v>
      </c>
      <c r="G26" s="19"/>
      <c r="H26" s="19">
        <f>2+1</f>
        <v>3</v>
      </c>
      <c r="I26" s="19"/>
      <c r="J26" s="19"/>
    </row>
    <row r="27" spans="1:10" ht="12">
      <c r="A27" s="8"/>
      <c r="B27" s="33" t="s">
        <v>80</v>
      </c>
      <c r="C27" s="6" t="s">
        <v>387</v>
      </c>
      <c r="D27" s="6">
        <v>13</v>
      </c>
      <c r="E27" s="6">
        <v>30</v>
      </c>
      <c r="F27" s="6">
        <v>140</v>
      </c>
      <c r="G27" s="19"/>
      <c r="H27" s="19"/>
      <c r="I27" s="19"/>
      <c r="J27" s="19"/>
    </row>
    <row r="28" spans="1:10" ht="12">
      <c r="A28" s="2" t="s">
        <v>378</v>
      </c>
      <c r="B28" s="33" t="s">
        <v>355</v>
      </c>
      <c r="C28" s="6" t="s">
        <v>270</v>
      </c>
      <c r="D28" s="6"/>
      <c r="E28" s="6"/>
      <c r="F28" s="6">
        <v>120</v>
      </c>
      <c r="G28" s="19"/>
      <c r="H28" s="18">
        <f>2+6+8+1</f>
        <v>17</v>
      </c>
      <c r="I28" s="18"/>
      <c r="J28" s="18">
        <v>17</v>
      </c>
    </row>
    <row r="29" spans="1:10" ht="24">
      <c r="A29" s="8"/>
      <c r="B29" s="33" t="s">
        <v>81</v>
      </c>
      <c r="C29" s="6" t="s">
        <v>270</v>
      </c>
      <c r="D29" s="6"/>
      <c r="E29" s="6"/>
      <c r="F29" s="6">
        <v>120</v>
      </c>
      <c r="G29" s="19"/>
      <c r="H29" s="19"/>
      <c r="I29" s="19"/>
      <c r="J29" s="19"/>
    </row>
    <row r="30" spans="1:10" ht="24">
      <c r="A30" s="8"/>
      <c r="B30" s="33" t="s">
        <v>0</v>
      </c>
      <c r="C30" s="6" t="s">
        <v>270</v>
      </c>
      <c r="D30" s="6"/>
      <c r="E30" s="6"/>
      <c r="F30" s="6">
        <v>100</v>
      </c>
      <c r="G30" s="19"/>
      <c r="H30" s="19"/>
      <c r="I30" s="19"/>
      <c r="J30" s="19"/>
    </row>
    <row r="31" spans="1:10" ht="12">
      <c r="A31" s="8"/>
      <c r="B31" s="33" t="s">
        <v>82</v>
      </c>
      <c r="C31" s="6" t="s">
        <v>271</v>
      </c>
      <c r="D31" s="6">
        <v>39</v>
      </c>
      <c r="E31" s="6">
        <v>40</v>
      </c>
      <c r="F31" s="6">
        <v>100</v>
      </c>
      <c r="G31" s="19"/>
      <c r="H31" s="19"/>
      <c r="I31" s="19"/>
      <c r="J31" s="19"/>
    </row>
    <row r="32" spans="1:10" ht="12">
      <c r="A32" s="8"/>
      <c r="B32" s="33" t="s">
        <v>83</v>
      </c>
      <c r="C32" s="6" t="s">
        <v>270</v>
      </c>
      <c r="D32" s="6">
        <v>15</v>
      </c>
      <c r="E32" s="6">
        <v>28</v>
      </c>
      <c r="F32" s="6">
        <v>100</v>
      </c>
      <c r="G32" s="19"/>
      <c r="H32" s="19"/>
      <c r="I32" s="19"/>
      <c r="J32" s="19"/>
    </row>
    <row r="33" spans="1:10" ht="12">
      <c r="A33" s="8"/>
      <c r="B33" s="33" t="s">
        <v>1</v>
      </c>
      <c r="C33" s="6" t="s">
        <v>270</v>
      </c>
      <c r="D33" s="6"/>
      <c r="E33" s="6"/>
      <c r="F33" s="6">
        <v>80</v>
      </c>
      <c r="G33" s="19"/>
      <c r="H33" s="19"/>
      <c r="I33" s="19"/>
      <c r="J33" s="19"/>
    </row>
    <row r="34" spans="1:10" ht="24">
      <c r="A34" s="5"/>
      <c r="B34" s="33" t="s">
        <v>84</v>
      </c>
      <c r="C34" s="6" t="s">
        <v>270</v>
      </c>
      <c r="D34" s="6"/>
      <c r="E34" s="6"/>
      <c r="F34" s="6">
        <v>80</v>
      </c>
      <c r="G34" s="11"/>
      <c r="H34" s="11"/>
      <c r="I34" s="11"/>
      <c r="J34" s="11"/>
    </row>
    <row r="35" spans="1:10" ht="12">
      <c r="A35" s="8" t="s">
        <v>277</v>
      </c>
      <c r="B35" s="33" t="s">
        <v>85</v>
      </c>
      <c r="C35" s="6" t="s">
        <v>512</v>
      </c>
      <c r="D35" s="6"/>
      <c r="E35" s="6"/>
      <c r="F35" s="6">
        <v>70</v>
      </c>
      <c r="G35" s="19"/>
      <c r="H35" s="19">
        <f>2+3+1</f>
        <v>6</v>
      </c>
      <c r="I35" s="19">
        <v>5</v>
      </c>
      <c r="J35" s="19">
        <v>10</v>
      </c>
    </row>
    <row r="36" spans="1:10" ht="12">
      <c r="A36" s="8"/>
      <c r="B36" s="33" t="s">
        <v>86</v>
      </c>
      <c r="C36" s="6" t="s">
        <v>512</v>
      </c>
      <c r="D36" s="6">
        <v>5</v>
      </c>
      <c r="E36" s="6">
        <v>14</v>
      </c>
      <c r="F36" s="6">
        <v>120</v>
      </c>
      <c r="G36" s="19"/>
      <c r="H36" s="19"/>
      <c r="I36" s="19"/>
      <c r="J36" s="19"/>
    </row>
    <row r="37" spans="1:10" ht="24">
      <c r="A37" s="8"/>
      <c r="B37" s="33" t="s">
        <v>2</v>
      </c>
      <c r="C37" s="6" t="s">
        <v>512</v>
      </c>
      <c r="D37" s="6"/>
      <c r="E37" s="6"/>
      <c r="F37" s="6">
        <v>80</v>
      </c>
      <c r="G37" s="19"/>
      <c r="H37" s="19"/>
      <c r="I37" s="19"/>
      <c r="J37" s="19"/>
    </row>
    <row r="38" spans="1:10" ht="24">
      <c r="A38" s="5"/>
      <c r="B38" s="33" t="s">
        <v>3</v>
      </c>
      <c r="C38" s="6" t="s">
        <v>512</v>
      </c>
      <c r="D38" s="6">
        <v>17</v>
      </c>
      <c r="E38" s="6">
        <v>34</v>
      </c>
      <c r="F38" s="6"/>
      <c r="G38" s="19"/>
      <c r="H38" s="11"/>
      <c r="I38" s="11"/>
      <c r="J38" s="11"/>
    </row>
    <row r="39" spans="1:10" ht="24">
      <c r="A39" s="20" t="s">
        <v>278</v>
      </c>
      <c r="B39" s="57" t="s">
        <v>87</v>
      </c>
      <c r="C39" s="15" t="s">
        <v>272</v>
      </c>
      <c r="D39" s="15">
        <v>5</v>
      </c>
      <c r="E39" s="15">
        <v>12</v>
      </c>
      <c r="F39" s="15">
        <v>70</v>
      </c>
      <c r="G39" s="21"/>
      <c r="H39" s="15"/>
      <c r="I39" s="15">
        <v>4</v>
      </c>
      <c r="J39" s="15">
        <v>10</v>
      </c>
    </row>
    <row r="40" spans="1:10" ht="12">
      <c r="A40" s="16" t="s">
        <v>381</v>
      </c>
      <c r="B40" s="33" t="s">
        <v>4</v>
      </c>
      <c r="C40" s="6" t="s">
        <v>5</v>
      </c>
      <c r="D40" s="6">
        <v>15</v>
      </c>
      <c r="E40" s="6">
        <v>28</v>
      </c>
      <c r="F40" s="6">
        <v>150</v>
      </c>
      <c r="G40" s="19"/>
      <c r="H40" s="6">
        <f>3+2+4</f>
        <v>9</v>
      </c>
      <c r="I40" s="6"/>
      <c r="J40" s="6">
        <v>18</v>
      </c>
    </row>
    <row r="41" spans="1:10" ht="12">
      <c r="A41" s="8" t="s">
        <v>380</v>
      </c>
      <c r="B41" s="33" t="s">
        <v>368</v>
      </c>
      <c r="C41" s="6" t="s">
        <v>273</v>
      </c>
      <c r="D41" s="6"/>
      <c r="E41" s="6"/>
      <c r="F41" s="6">
        <v>120</v>
      </c>
      <c r="G41" s="19"/>
      <c r="H41" s="19">
        <f>1+4+7</f>
        <v>12</v>
      </c>
      <c r="I41" s="19"/>
      <c r="J41" s="19">
        <v>18</v>
      </c>
    </row>
    <row r="42" spans="1:10" ht="12">
      <c r="A42" s="5"/>
      <c r="B42" s="33" t="s">
        <v>88</v>
      </c>
      <c r="C42" s="6" t="s">
        <v>273</v>
      </c>
      <c r="D42" s="6"/>
      <c r="E42" s="6"/>
      <c r="F42" s="6"/>
      <c r="G42" s="19"/>
      <c r="H42" s="11"/>
      <c r="I42" s="11"/>
      <c r="J42" s="11"/>
    </row>
    <row r="43" spans="1:10" ht="24">
      <c r="A43" s="23" t="s">
        <v>382</v>
      </c>
      <c r="B43" s="56" t="s">
        <v>89</v>
      </c>
      <c r="C43" s="19" t="s">
        <v>274</v>
      </c>
      <c r="D43" s="19"/>
      <c r="E43" s="19"/>
      <c r="F43" s="19">
        <v>80</v>
      </c>
      <c r="G43" s="19"/>
      <c r="H43" s="19">
        <f>1+2+6</f>
        <v>9</v>
      </c>
      <c r="I43" s="19"/>
      <c r="J43" s="19">
        <v>16</v>
      </c>
    </row>
    <row r="44" spans="1:10" ht="12">
      <c r="A44" s="8"/>
      <c r="B44" s="33"/>
      <c r="C44" s="6" t="s">
        <v>275</v>
      </c>
      <c r="D44" s="6"/>
      <c r="E44" s="6"/>
      <c r="F44" s="6"/>
      <c r="G44" s="19"/>
      <c r="H44" s="19"/>
      <c r="I44" s="19"/>
      <c r="J44" s="19"/>
    </row>
    <row r="45" spans="1:10" ht="12">
      <c r="A45" s="8"/>
      <c r="B45" s="56" t="s">
        <v>6</v>
      </c>
      <c r="C45" s="19" t="s">
        <v>274</v>
      </c>
      <c r="D45" s="19"/>
      <c r="E45" s="19"/>
      <c r="F45" s="19">
        <v>100</v>
      </c>
      <c r="G45" s="19"/>
      <c r="H45" s="19"/>
      <c r="I45" s="19"/>
      <c r="J45" s="19"/>
    </row>
    <row r="46" spans="1:10" ht="12">
      <c r="A46" s="8"/>
      <c r="B46" s="56"/>
      <c r="C46" s="19" t="s">
        <v>276</v>
      </c>
      <c r="D46" s="19"/>
      <c r="E46" s="19"/>
      <c r="F46" s="19"/>
      <c r="G46" s="19"/>
      <c r="H46" s="19"/>
      <c r="I46" s="19"/>
      <c r="J46" s="19"/>
    </row>
    <row r="47" spans="1:10" ht="12">
      <c r="A47" s="8"/>
      <c r="B47" s="56"/>
      <c r="C47" s="19" t="s">
        <v>275</v>
      </c>
      <c r="D47" s="19"/>
      <c r="E47" s="19"/>
      <c r="F47" s="19"/>
      <c r="G47" s="19"/>
      <c r="H47" s="19"/>
      <c r="I47" s="19"/>
      <c r="J47" s="19"/>
    </row>
    <row r="48" spans="1:10" ht="24">
      <c r="A48" s="8"/>
      <c r="B48" s="33" t="s">
        <v>90</v>
      </c>
      <c r="C48" s="6" t="s">
        <v>274</v>
      </c>
      <c r="D48" s="6"/>
      <c r="E48" s="6"/>
      <c r="F48" s="6">
        <v>80</v>
      </c>
      <c r="G48" s="19"/>
      <c r="H48" s="19"/>
      <c r="I48" s="19"/>
      <c r="J48" s="19"/>
    </row>
    <row r="49" spans="1:10" ht="12">
      <c r="A49" s="5"/>
      <c r="B49" s="33" t="s">
        <v>7</v>
      </c>
      <c r="C49" s="6" t="s">
        <v>274</v>
      </c>
      <c r="D49" s="6">
        <v>33</v>
      </c>
      <c r="E49" s="6">
        <v>39</v>
      </c>
      <c r="F49" s="6">
        <v>100</v>
      </c>
      <c r="G49" s="19"/>
      <c r="H49" s="11"/>
      <c r="I49" s="11"/>
      <c r="J49" s="11"/>
    </row>
    <row r="50" spans="1:10" ht="12">
      <c r="A50" s="8" t="s">
        <v>384</v>
      </c>
      <c r="B50" s="33" t="s">
        <v>398</v>
      </c>
      <c r="C50" s="6" t="s">
        <v>8</v>
      </c>
      <c r="D50" s="6"/>
      <c r="E50" s="6"/>
      <c r="F50" s="6">
        <v>150</v>
      </c>
      <c r="G50" s="19"/>
      <c r="H50" s="19">
        <f>1+2+3</f>
        <v>6</v>
      </c>
      <c r="I50" s="19"/>
      <c r="J50" s="19">
        <v>16</v>
      </c>
    </row>
    <row r="51" spans="1:10" ht="12">
      <c r="A51" s="5"/>
      <c r="B51" s="57" t="s">
        <v>94</v>
      </c>
      <c r="C51" s="11" t="s">
        <v>8</v>
      </c>
      <c r="D51" s="11"/>
      <c r="E51" s="11"/>
      <c r="F51" s="11">
        <v>100</v>
      </c>
      <c r="G51" s="11"/>
      <c r="H51" s="11"/>
      <c r="I51" s="11"/>
      <c r="J51" s="11"/>
    </row>
    <row r="52" spans="2:10" ht="12">
      <c r="B52" s="73"/>
      <c r="C52" s="10"/>
      <c r="D52" s="70"/>
      <c r="F52" s="70"/>
      <c r="G52" s="70"/>
      <c r="H52" s="70"/>
      <c r="I52" s="70"/>
      <c r="J52" s="70"/>
    </row>
    <row r="53" spans="2:10" ht="12">
      <c r="B53" s="16" t="s">
        <v>309</v>
      </c>
      <c r="C53" s="6"/>
      <c r="D53" s="15">
        <f>SUM(D4:D51)</f>
        <v>239</v>
      </c>
      <c r="E53" s="15">
        <f>SUM(E6:E51)</f>
        <v>467</v>
      </c>
      <c r="F53" s="15">
        <f>SUM(F4:F51)</f>
        <v>3926</v>
      </c>
      <c r="G53" s="21"/>
      <c r="H53" s="63">
        <f>SUM(H4:H51)</f>
        <v>133</v>
      </c>
      <c r="I53" s="63">
        <f>SUM(I4:I51)</f>
        <v>48</v>
      </c>
      <c r="J53" s="63">
        <f>SUM(J4:J52)</f>
        <v>243</v>
      </c>
    </row>
    <row r="54" spans="3:10" ht="12">
      <c r="C54" s="10"/>
      <c r="D54" s="70"/>
      <c r="E54" s="70"/>
      <c r="F54" s="70"/>
      <c r="G54" s="70"/>
      <c r="H54" s="70"/>
      <c r="I54" s="70"/>
      <c r="J54" s="70"/>
    </row>
    <row r="55" spans="3:10" ht="12">
      <c r="C55" s="10"/>
      <c r="D55" s="70"/>
      <c r="E55" s="70"/>
      <c r="F55" s="70"/>
      <c r="G55" s="70"/>
      <c r="H55" s="70"/>
      <c r="I55" s="70"/>
      <c r="J55" s="70"/>
    </row>
    <row r="56" spans="3:10" ht="12">
      <c r="C56" s="10"/>
      <c r="D56" s="70"/>
      <c r="E56" s="70"/>
      <c r="F56" s="70"/>
      <c r="G56" s="70"/>
      <c r="H56" s="70"/>
      <c r="I56" s="70"/>
      <c r="J56" s="70"/>
    </row>
    <row r="57" spans="3:10" ht="12">
      <c r="C57" s="10"/>
      <c r="D57" s="70"/>
      <c r="E57" s="70"/>
      <c r="F57" s="70"/>
      <c r="G57" s="70"/>
      <c r="H57" s="70"/>
      <c r="I57" s="70"/>
      <c r="J57" s="70"/>
    </row>
    <row r="58" spans="3:10" ht="12">
      <c r="C58" s="10"/>
      <c r="D58" s="70"/>
      <c r="E58" s="70"/>
      <c r="F58" s="70"/>
      <c r="G58" s="70"/>
      <c r="H58" s="70"/>
      <c r="I58" s="70"/>
      <c r="J58" s="70"/>
    </row>
    <row r="59" spans="3:10" ht="12">
      <c r="C59" s="10"/>
      <c r="D59" s="70"/>
      <c r="E59" s="70"/>
      <c r="F59" s="70"/>
      <c r="G59" s="70"/>
      <c r="H59" s="70"/>
      <c r="I59" s="70"/>
      <c r="J59" s="70"/>
    </row>
    <row r="60" spans="3:10" ht="12">
      <c r="C60" s="10"/>
      <c r="D60" s="70"/>
      <c r="E60" s="70"/>
      <c r="F60" s="70"/>
      <c r="G60" s="70"/>
      <c r="H60" s="70"/>
      <c r="I60" s="70"/>
      <c r="J60" s="70"/>
    </row>
    <row r="61" spans="3:10" ht="12">
      <c r="C61" s="10"/>
      <c r="D61" s="70"/>
      <c r="E61" s="70"/>
      <c r="F61" s="70"/>
      <c r="G61" s="70"/>
      <c r="H61" s="70"/>
      <c r="I61" s="70"/>
      <c r="J61" s="70"/>
    </row>
    <row r="62" spans="3:10" ht="12">
      <c r="C62" s="10"/>
      <c r="D62" s="70"/>
      <c r="E62" s="70"/>
      <c r="F62" s="70"/>
      <c r="G62" s="70"/>
      <c r="H62" s="70"/>
      <c r="I62" s="70"/>
      <c r="J62" s="70"/>
    </row>
    <row r="63" spans="3:10" ht="12">
      <c r="C63" s="10"/>
      <c r="D63" s="70"/>
      <c r="E63" s="70"/>
      <c r="F63" s="70"/>
      <c r="G63" s="70"/>
      <c r="H63" s="70"/>
      <c r="I63" s="70"/>
      <c r="J63" s="70"/>
    </row>
    <row r="64" spans="3:10" ht="12">
      <c r="C64" s="10"/>
      <c r="D64" s="70"/>
      <c r="E64" s="70"/>
      <c r="F64" s="70"/>
      <c r="G64" s="70"/>
      <c r="H64" s="70"/>
      <c r="I64" s="70"/>
      <c r="J64" s="70"/>
    </row>
    <row r="65" spans="3:10" ht="12">
      <c r="C65" s="10"/>
      <c r="D65" s="70"/>
      <c r="E65" s="70"/>
      <c r="F65" s="70"/>
      <c r="G65" s="70"/>
      <c r="H65" s="70"/>
      <c r="I65" s="70"/>
      <c r="J65" s="70"/>
    </row>
    <row r="66" spans="3:10" ht="12">
      <c r="C66" s="10"/>
      <c r="D66" s="70"/>
      <c r="E66" s="70"/>
      <c r="F66" s="70"/>
      <c r="G66" s="70"/>
      <c r="H66" s="70"/>
      <c r="I66" s="70"/>
      <c r="J66" s="70"/>
    </row>
    <row r="67" spans="3:10" ht="12">
      <c r="C67" s="10"/>
      <c r="D67" s="70"/>
      <c r="E67" s="70"/>
      <c r="F67" s="70"/>
      <c r="G67" s="70"/>
      <c r="H67" s="70"/>
      <c r="I67" s="70"/>
      <c r="J67" s="70"/>
    </row>
    <row r="68" spans="3:10" ht="12">
      <c r="C68" s="10"/>
      <c r="D68" s="70"/>
      <c r="E68" s="70"/>
      <c r="F68" s="70"/>
      <c r="G68" s="70"/>
      <c r="H68" s="70"/>
      <c r="I68" s="70"/>
      <c r="J68" s="70"/>
    </row>
    <row r="69" spans="3:10" ht="12">
      <c r="C69" s="10"/>
      <c r="D69" s="70"/>
      <c r="E69" s="70"/>
      <c r="F69" s="70"/>
      <c r="G69" s="70"/>
      <c r="H69" s="70"/>
      <c r="I69" s="70"/>
      <c r="J69" s="70"/>
    </row>
    <row r="70" spans="3:10" ht="12">
      <c r="C70" s="10"/>
      <c r="D70" s="70"/>
      <c r="E70" s="70"/>
      <c r="F70" s="70"/>
      <c r="G70" s="70"/>
      <c r="H70" s="70"/>
      <c r="I70" s="70"/>
      <c r="J70" s="70"/>
    </row>
    <row r="71" spans="3:10" ht="12">
      <c r="C71" s="10"/>
      <c r="D71" s="70"/>
      <c r="E71" s="70"/>
      <c r="F71" s="70"/>
      <c r="G71" s="70"/>
      <c r="H71" s="70"/>
      <c r="I71" s="70"/>
      <c r="J71" s="70"/>
    </row>
    <row r="72" spans="3:10" ht="12">
      <c r="C72" s="10"/>
      <c r="D72" s="70"/>
      <c r="E72" s="70"/>
      <c r="F72" s="70"/>
      <c r="G72" s="70"/>
      <c r="H72" s="70"/>
      <c r="I72" s="70"/>
      <c r="J72" s="70"/>
    </row>
    <row r="73" spans="3:10" ht="12">
      <c r="C73" s="10"/>
      <c r="D73" s="70"/>
      <c r="E73" s="70"/>
      <c r="F73" s="70"/>
      <c r="G73" s="70"/>
      <c r="H73" s="70"/>
      <c r="I73" s="70"/>
      <c r="J73" s="70"/>
    </row>
    <row r="74" spans="3:10" ht="12">
      <c r="C74" s="10"/>
      <c r="D74" s="70"/>
      <c r="E74" s="70"/>
      <c r="F74" s="70"/>
      <c r="G74" s="70"/>
      <c r="H74" s="70"/>
      <c r="I74" s="70"/>
      <c r="J74" s="70"/>
    </row>
    <row r="75" spans="3:10" ht="12">
      <c r="C75" s="10"/>
      <c r="D75" s="70"/>
      <c r="E75" s="70"/>
      <c r="F75" s="70"/>
      <c r="G75" s="70"/>
      <c r="H75" s="70"/>
      <c r="I75" s="70"/>
      <c r="J75" s="70"/>
    </row>
    <row r="76" spans="3:10" ht="12">
      <c r="C76" s="10"/>
      <c r="D76" s="70"/>
      <c r="E76" s="70"/>
      <c r="F76" s="70"/>
      <c r="G76" s="70"/>
      <c r="H76" s="70"/>
      <c r="I76" s="70"/>
      <c r="J76" s="70"/>
    </row>
    <row r="77" spans="3:10" ht="12">
      <c r="C77" s="10"/>
      <c r="D77" s="70"/>
      <c r="E77" s="70"/>
      <c r="F77" s="70"/>
      <c r="G77" s="70"/>
      <c r="H77" s="70"/>
      <c r="I77" s="70"/>
      <c r="J77" s="70"/>
    </row>
    <row r="78" spans="3:10" ht="12">
      <c r="C78" s="10"/>
      <c r="D78" s="70"/>
      <c r="E78" s="70"/>
      <c r="F78" s="70"/>
      <c r="G78" s="70"/>
      <c r="H78" s="70"/>
      <c r="I78" s="70"/>
      <c r="J78" s="70"/>
    </row>
    <row r="79" spans="3:10" ht="12">
      <c r="C79" s="10"/>
      <c r="D79" s="70"/>
      <c r="E79" s="70"/>
      <c r="F79" s="70"/>
      <c r="G79" s="70"/>
      <c r="H79" s="70"/>
      <c r="I79" s="70"/>
      <c r="J79" s="70"/>
    </row>
    <row r="80" spans="3:10" ht="12">
      <c r="C80" s="10"/>
      <c r="D80" s="70"/>
      <c r="E80" s="70"/>
      <c r="F80" s="70"/>
      <c r="G80" s="70"/>
      <c r="H80" s="70"/>
      <c r="I80" s="70"/>
      <c r="J80" s="70"/>
    </row>
    <row r="81" spans="3:10" ht="12">
      <c r="C81" s="10"/>
      <c r="D81" s="70"/>
      <c r="E81" s="70"/>
      <c r="F81" s="70"/>
      <c r="G81" s="70"/>
      <c r="H81" s="70"/>
      <c r="I81" s="70"/>
      <c r="J81" s="70"/>
    </row>
    <row r="82" spans="3:10" ht="12">
      <c r="C82" s="10"/>
      <c r="D82" s="70"/>
      <c r="E82" s="70"/>
      <c r="F82" s="70"/>
      <c r="G82" s="70"/>
      <c r="H82" s="70"/>
      <c r="I82" s="70"/>
      <c r="J82" s="70"/>
    </row>
    <row r="83" spans="3:10" ht="12">
      <c r="C83" s="10"/>
      <c r="D83" s="70"/>
      <c r="E83" s="70"/>
      <c r="F83" s="70"/>
      <c r="G83" s="70"/>
      <c r="H83" s="70"/>
      <c r="I83" s="70"/>
      <c r="J83" s="70"/>
    </row>
    <row r="84" spans="3:10" ht="12">
      <c r="C84" s="10"/>
      <c r="D84" s="70"/>
      <c r="E84" s="70"/>
      <c r="F84" s="70"/>
      <c r="G84" s="70"/>
      <c r="H84" s="70"/>
      <c r="I84" s="70"/>
      <c r="J84" s="70"/>
    </row>
    <row r="85" spans="3:10" ht="12">
      <c r="C85" s="10"/>
      <c r="D85" s="70"/>
      <c r="E85" s="70"/>
      <c r="F85" s="70"/>
      <c r="G85" s="70"/>
      <c r="H85" s="70"/>
      <c r="I85" s="70"/>
      <c r="J85" s="70"/>
    </row>
    <row r="86" spans="3:10" ht="12">
      <c r="C86" s="10"/>
      <c r="D86" s="70"/>
      <c r="E86" s="70"/>
      <c r="F86" s="70"/>
      <c r="G86" s="70"/>
      <c r="H86" s="70"/>
      <c r="I86" s="70"/>
      <c r="J86" s="70"/>
    </row>
    <row r="87" spans="3:10" ht="12">
      <c r="C87" s="10"/>
      <c r="D87" s="70"/>
      <c r="E87" s="70"/>
      <c r="F87" s="70"/>
      <c r="G87" s="70"/>
      <c r="H87" s="70"/>
      <c r="I87" s="70"/>
      <c r="J87" s="70"/>
    </row>
    <row r="88" spans="3:10" ht="12">
      <c r="C88" s="10"/>
      <c r="D88" s="70"/>
      <c r="E88" s="70"/>
      <c r="F88" s="70"/>
      <c r="G88" s="70"/>
      <c r="H88" s="70"/>
      <c r="I88" s="70"/>
      <c r="J88" s="70"/>
    </row>
    <row r="89" spans="3:10" ht="12">
      <c r="C89" s="10"/>
      <c r="D89" s="70"/>
      <c r="E89" s="70"/>
      <c r="F89" s="70"/>
      <c r="G89" s="70"/>
      <c r="H89" s="70"/>
      <c r="I89" s="70"/>
      <c r="J89" s="70"/>
    </row>
    <row r="90" spans="3:10" ht="12">
      <c r="C90" s="10"/>
      <c r="D90" s="70"/>
      <c r="E90" s="70"/>
      <c r="F90" s="70"/>
      <c r="G90" s="70"/>
      <c r="H90" s="70"/>
      <c r="I90" s="70"/>
      <c r="J90" s="70"/>
    </row>
    <row r="91" spans="3:10" ht="12">
      <c r="C91" s="10"/>
      <c r="D91" s="70"/>
      <c r="E91" s="70"/>
      <c r="F91" s="70"/>
      <c r="G91" s="70"/>
      <c r="H91" s="70"/>
      <c r="I91" s="70"/>
      <c r="J91" s="70"/>
    </row>
    <row r="92" spans="3:10" ht="12">
      <c r="C92" s="10"/>
      <c r="D92" s="70"/>
      <c r="E92" s="70"/>
      <c r="F92" s="70"/>
      <c r="G92" s="70"/>
      <c r="H92" s="70"/>
      <c r="I92" s="70"/>
      <c r="J92" s="70"/>
    </row>
    <row r="93" spans="3:10" ht="12">
      <c r="C93" s="10"/>
      <c r="D93" s="70"/>
      <c r="E93" s="70"/>
      <c r="F93" s="70"/>
      <c r="G93" s="70"/>
      <c r="H93" s="70"/>
      <c r="I93" s="70"/>
      <c r="J93" s="70"/>
    </row>
    <row r="94" spans="3:10" ht="12">
      <c r="C94" s="10"/>
      <c r="D94" s="70"/>
      <c r="E94" s="70"/>
      <c r="F94" s="70"/>
      <c r="G94" s="70"/>
      <c r="H94" s="70"/>
      <c r="I94" s="70"/>
      <c r="J94" s="70"/>
    </row>
    <row r="95" spans="3:10" ht="12">
      <c r="C95" s="10"/>
      <c r="D95" s="70"/>
      <c r="E95" s="70"/>
      <c r="F95" s="70"/>
      <c r="G95" s="70"/>
      <c r="H95" s="70"/>
      <c r="I95" s="70"/>
      <c r="J95" s="70"/>
    </row>
    <row r="96" spans="3:10" ht="12">
      <c r="C96" s="10"/>
      <c r="D96" s="70"/>
      <c r="E96" s="70"/>
      <c r="F96" s="70"/>
      <c r="G96" s="70"/>
      <c r="H96" s="70"/>
      <c r="I96" s="70"/>
      <c r="J96" s="70"/>
    </row>
    <row r="97" spans="3:10" ht="12">
      <c r="C97" s="10"/>
      <c r="D97" s="70"/>
      <c r="E97" s="70"/>
      <c r="F97" s="70"/>
      <c r="G97" s="70"/>
      <c r="H97" s="70"/>
      <c r="I97" s="70"/>
      <c r="J97" s="70"/>
    </row>
    <row r="98" spans="3:10" ht="12">
      <c r="C98" s="10"/>
      <c r="D98" s="70"/>
      <c r="E98" s="70"/>
      <c r="F98" s="70"/>
      <c r="G98" s="70"/>
      <c r="H98" s="70"/>
      <c r="I98" s="70"/>
      <c r="J98" s="70"/>
    </row>
    <row r="99" spans="3:10" ht="12">
      <c r="C99" s="10"/>
      <c r="D99" s="70"/>
      <c r="E99" s="70"/>
      <c r="F99" s="70"/>
      <c r="G99" s="70"/>
      <c r="H99" s="70"/>
      <c r="I99" s="70"/>
      <c r="J99" s="70"/>
    </row>
    <row r="100" spans="3:10" ht="12">
      <c r="C100" s="10"/>
      <c r="D100" s="70"/>
      <c r="E100" s="70"/>
      <c r="F100" s="70"/>
      <c r="G100" s="70"/>
      <c r="H100" s="70"/>
      <c r="I100" s="70"/>
      <c r="J100" s="70"/>
    </row>
    <row r="101" spans="3:10" ht="12">
      <c r="C101" s="10"/>
      <c r="D101" s="70"/>
      <c r="E101" s="70"/>
      <c r="F101" s="70"/>
      <c r="G101" s="70"/>
      <c r="H101" s="70"/>
      <c r="I101" s="70"/>
      <c r="J101" s="70"/>
    </row>
    <row r="102" spans="3:10" ht="12">
      <c r="C102" s="10"/>
      <c r="D102" s="70"/>
      <c r="E102" s="70"/>
      <c r="F102" s="70"/>
      <c r="G102" s="70"/>
      <c r="H102" s="70"/>
      <c r="I102" s="70"/>
      <c r="J102" s="70"/>
    </row>
    <row r="103" spans="3:10" ht="12">
      <c r="C103" s="10"/>
      <c r="D103" s="70"/>
      <c r="E103" s="70"/>
      <c r="F103" s="70"/>
      <c r="G103" s="70"/>
      <c r="H103" s="70"/>
      <c r="I103" s="70"/>
      <c r="J103" s="70"/>
    </row>
    <row r="104" spans="3:10" ht="12">
      <c r="C104" s="10"/>
      <c r="D104" s="70"/>
      <c r="E104" s="70"/>
      <c r="F104" s="70"/>
      <c r="G104" s="70"/>
      <c r="H104" s="70"/>
      <c r="I104" s="70"/>
      <c r="J104" s="70"/>
    </row>
    <row r="105" spans="3:10" ht="12">
      <c r="C105" s="10"/>
      <c r="D105" s="70"/>
      <c r="E105" s="70"/>
      <c r="F105" s="70"/>
      <c r="G105" s="70"/>
      <c r="H105" s="70"/>
      <c r="I105" s="70"/>
      <c r="J105" s="70"/>
    </row>
    <row r="106" spans="3:10" ht="12">
      <c r="C106" s="10"/>
      <c r="D106" s="70"/>
      <c r="E106" s="70"/>
      <c r="F106" s="70"/>
      <c r="G106" s="70"/>
      <c r="H106" s="70"/>
      <c r="I106" s="70"/>
      <c r="J106" s="70"/>
    </row>
    <row r="107" spans="3:10" ht="12">
      <c r="C107" s="10"/>
      <c r="D107" s="70"/>
      <c r="E107" s="70"/>
      <c r="F107" s="70"/>
      <c r="G107" s="70"/>
      <c r="H107" s="70"/>
      <c r="I107" s="70"/>
      <c r="J107" s="70"/>
    </row>
    <row r="108" spans="3:10" ht="12">
      <c r="C108" s="10"/>
      <c r="D108" s="70"/>
      <c r="E108" s="70"/>
      <c r="F108" s="70"/>
      <c r="G108" s="70"/>
      <c r="H108" s="70"/>
      <c r="I108" s="70"/>
      <c r="J108" s="70"/>
    </row>
    <row r="109" spans="3:10" ht="12">
      <c r="C109" s="10"/>
      <c r="D109" s="70"/>
      <c r="E109" s="70"/>
      <c r="F109" s="70"/>
      <c r="G109" s="70"/>
      <c r="H109" s="70"/>
      <c r="I109" s="70"/>
      <c r="J109" s="70"/>
    </row>
    <row r="110" spans="3:10" ht="12">
      <c r="C110" s="10"/>
      <c r="D110" s="70"/>
      <c r="E110" s="70"/>
      <c r="F110" s="70"/>
      <c r="G110" s="70"/>
      <c r="H110" s="70"/>
      <c r="I110" s="70"/>
      <c r="J110" s="70"/>
    </row>
    <row r="111" spans="3:10" ht="12">
      <c r="C111" s="10"/>
      <c r="D111" s="70"/>
      <c r="E111" s="70"/>
      <c r="F111" s="70"/>
      <c r="G111" s="70"/>
      <c r="H111" s="70"/>
      <c r="I111" s="70"/>
      <c r="J111" s="70"/>
    </row>
    <row r="112" spans="3:10" ht="12">
      <c r="C112" s="10"/>
      <c r="D112" s="70"/>
      <c r="E112" s="70"/>
      <c r="F112" s="70"/>
      <c r="G112" s="70"/>
      <c r="H112" s="70"/>
      <c r="I112" s="70"/>
      <c r="J112" s="70"/>
    </row>
    <row r="113" spans="3:10" ht="12">
      <c r="C113" s="10"/>
      <c r="D113" s="70"/>
      <c r="E113" s="70"/>
      <c r="F113" s="70"/>
      <c r="G113" s="70"/>
      <c r="H113" s="70"/>
      <c r="I113" s="70"/>
      <c r="J113" s="70"/>
    </row>
    <row r="114" spans="3:10" ht="12">
      <c r="C114" s="10"/>
      <c r="D114" s="70"/>
      <c r="E114" s="70"/>
      <c r="F114" s="70"/>
      <c r="G114" s="70"/>
      <c r="H114" s="70"/>
      <c r="I114" s="70"/>
      <c r="J114" s="70"/>
    </row>
    <row r="115" spans="3:10" ht="12">
      <c r="C115" s="10"/>
      <c r="D115" s="70"/>
      <c r="E115" s="70"/>
      <c r="F115" s="70"/>
      <c r="G115" s="70"/>
      <c r="H115" s="70"/>
      <c r="I115" s="70"/>
      <c r="J115" s="70"/>
    </row>
    <row r="116" spans="3:10" ht="12">
      <c r="C116" s="10"/>
      <c r="D116" s="70"/>
      <c r="E116" s="70"/>
      <c r="F116" s="70"/>
      <c r="G116" s="70"/>
      <c r="H116" s="70"/>
      <c r="I116" s="70"/>
      <c r="J116" s="70"/>
    </row>
    <row r="117" spans="3:10" ht="12">
      <c r="C117" s="10"/>
      <c r="D117" s="70"/>
      <c r="E117" s="70"/>
      <c r="F117" s="70"/>
      <c r="G117" s="70"/>
      <c r="H117" s="70"/>
      <c r="I117" s="70"/>
      <c r="J117" s="70"/>
    </row>
    <row r="118" spans="3:10" ht="12">
      <c r="C118" s="10"/>
      <c r="D118" s="70"/>
      <c r="E118" s="70"/>
      <c r="F118" s="70"/>
      <c r="G118" s="70"/>
      <c r="H118" s="70"/>
      <c r="I118" s="70"/>
      <c r="J118" s="70"/>
    </row>
    <row r="119" spans="3:10" ht="12">
      <c r="C119" s="10"/>
      <c r="D119" s="70"/>
      <c r="E119" s="70"/>
      <c r="F119" s="70"/>
      <c r="G119" s="70"/>
      <c r="H119" s="70"/>
      <c r="I119" s="70"/>
      <c r="J119" s="70"/>
    </row>
    <row r="120" spans="3:10" ht="12">
      <c r="C120" s="10"/>
      <c r="D120" s="70"/>
      <c r="E120" s="70"/>
      <c r="F120" s="70"/>
      <c r="G120" s="70"/>
      <c r="H120" s="70"/>
      <c r="I120" s="70"/>
      <c r="J120" s="70"/>
    </row>
    <row r="121" spans="3:10" ht="12">
      <c r="C121" s="10"/>
      <c r="D121" s="70"/>
      <c r="E121" s="70"/>
      <c r="F121" s="70"/>
      <c r="G121" s="70"/>
      <c r="H121" s="70"/>
      <c r="I121" s="70"/>
      <c r="J121" s="70"/>
    </row>
    <row r="122" spans="3:10" ht="12">
      <c r="C122" s="10"/>
      <c r="D122" s="70"/>
      <c r="E122" s="70"/>
      <c r="F122" s="70"/>
      <c r="G122" s="70"/>
      <c r="H122" s="70"/>
      <c r="I122" s="70"/>
      <c r="J122" s="70"/>
    </row>
    <row r="123" spans="3:10" ht="12">
      <c r="C123" s="10"/>
      <c r="D123" s="70"/>
      <c r="E123" s="70"/>
      <c r="F123" s="70"/>
      <c r="G123" s="70"/>
      <c r="H123" s="70"/>
      <c r="I123" s="70"/>
      <c r="J123" s="70"/>
    </row>
    <row r="124" spans="3:10" ht="12">
      <c r="C124" s="10"/>
      <c r="D124" s="70"/>
      <c r="E124" s="70"/>
      <c r="F124" s="70"/>
      <c r="G124" s="70"/>
      <c r="H124" s="70"/>
      <c r="I124" s="70"/>
      <c r="J124" s="70"/>
    </row>
    <row r="125" spans="3:10" ht="12">
      <c r="C125" s="10"/>
      <c r="D125" s="70"/>
      <c r="E125" s="70"/>
      <c r="F125" s="70"/>
      <c r="G125" s="70"/>
      <c r="H125" s="70"/>
      <c r="I125" s="70"/>
      <c r="J125" s="70"/>
    </row>
    <row r="126" spans="3:10" ht="12">
      <c r="C126" s="10"/>
      <c r="D126" s="70"/>
      <c r="E126" s="70"/>
      <c r="F126" s="70"/>
      <c r="G126" s="70"/>
      <c r="H126" s="70"/>
      <c r="I126" s="70"/>
      <c r="J126" s="70"/>
    </row>
    <row r="127" spans="3:10" ht="12">
      <c r="C127" s="10"/>
      <c r="D127" s="70"/>
      <c r="E127" s="70"/>
      <c r="F127" s="70"/>
      <c r="G127" s="70"/>
      <c r="H127" s="70"/>
      <c r="I127" s="70"/>
      <c r="J127" s="70"/>
    </row>
    <row r="128" spans="3:10" ht="12">
      <c r="C128" s="10"/>
      <c r="D128" s="70"/>
      <c r="E128" s="70"/>
      <c r="F128" s="70"/>
      <c r="G128" s="70"/>
      <c r="H128" s="70"/>
      <c r="I128" s="70"/>
      <c r="J128" s="70"/>
    </row>
    <row r="129" spans="3:10" ht="12">
      <c r="C129" s="10"/>
      <c r="D129" s="70"/>
      <c r="E129" s="70"/>
      <c r="F129" s="70"/>
      <c r="G129" s="70"/>
      <c r="H129" s="70"/>
      <c r="I129" s="70"/>
      <c r="J129" s="70"/>
    </row>
    <row r="130" spans="3:10" ht="12">
      <c r="C130" s="10"/>
      <c r="D130" s="70"/>
      <c r="E130" s="70"/>
      <c r="F130" s="70"/>
      <c r="G130" s="70"/>
      <c r="H130" s="70"/>
      <c r="I130" s="70"/>
      <c r="J130" s="70"/>
    </row>
    <row r="131" spans="3:10" ht="12">
      <c r="C131" s="10"/>
      <c r="D131" s="70"/>
      <c r="E131" s="70"/>
      <c r="F131" s="70"/>
      <c r="G131" s="70"/>
      <c r="H131" s="70"/>
      <c r="I131" s="70"/>
      <c r="J131" s="70"/>
    </row>
    <row r="132" spans="3:10" ht="12">
      <c r="C132" s="10"/>
      <c r="D132" s="70"/>
      <c r="E132" s="70"/>
      <c r="F132" s="70"/>
      <c r="G132" s="70"/>
      <c r="H132" s="70"/>
      <c r="I132" s="70"/>
      <c r="J132" s="70"/>
    </row>
    <row r="133" spans="3:10" ht="12">
      <c r="C133" s="10"/>
      <c r="D133" s="70"/>
      <c r="E133" s="70"/>
      <c r="F133" s="70"/>
      <c r="G133" s="70"/>
      <c r="H133" s="70"/>
      <c r="I133" s="70"/>
      <c r="J133" s="70"/>
    </row>
    <row r="134" spans="3:10" ht="12">
      <c r="C134" s="10"/>
      <c r="D134" s="70"/>
      <c r="E134" s="70"/>
      <c r="F134" s="70"/>
      <c r="G134" s="70"/>
      <c r="H134" s="70"/>
      <c r="I134" s="70"/>
      <c r="J134" s="70"/>
    </row>
    <row r="135" spans="3:10" ht="12">
      <c r="C135" s="10"/>
      <c r="D135" s="70"/>
      <c r="E135" s="70"/>
      <c r="F135" s="70"/>
      <c r="G135" s="70"/>
      <c r="H135" s="70"/>
      <c r="I135" s="70"/>
      <c r="J135" s="70"/>
    </row>
    <row r="136" spans="3:10" ht="12">
      <c r="C136" s="10"/>
      <c r="D136" s="70"/>
      <c r="E136" s="70"/>
      <c r="F136" s="70"/>
      <c r="G136" s="70"/>
      <c r="H136" s="70"/>
      <c r="I136" s="70"/>
      <c r="J136" s="70"/>
    </row>
    <row r="137" spans="3:10" ht="12">
      <c r="C137" s="10"/>
      <c r="D137" s="70"/>
      <c r="E137" s="70"/>
      <c r="F137" s="70"/>
      <c r="G137" s="70"/>
      <c r="H137" s="70"/>
      <c r="I137" s="70"/>
      <c r="J137" s="70"/>
    </row>
    <row r="138" spans="3:10" ht="12">
      <c r="C138" s="10"/>
      <c r="D138" s="70"/>
      <c r="E138" s="70"/>
      <c r="F138" s="70"/>
      <c r="G138" s="70"/>
      <c r="H138" s="70"/>
      <c r="I138" s="70"/>
      <c r="J138" s="70"/>
    </row>
    <row r="139" ht="12">
      <c r="C139" s="10"/>
    </row>
    <row r="140" ht="12">
      <c r="C140" s="10"/>
    </row>
    <row r="141" ht="12">
      <c r="C141" s="10"/>
    </row>
    <row r="142" ht="12">
      <c r="C142" s="10"/>
    </row>
    <row r="143" ht="12">
      <c r="C143" s="10"/>
    </row>
    <row r="144" ht="12">
      <c r="C144" s="10"/>
    </row>
    <row r="145" ht="12">
      <c r="C145" s="10"/>
    </row>
    <row r="146" ht="12">
      <c r="C146" s="10"/>
    </row>
    <row r="147" ht="12">
      <c r="C147" s="10"/>
    </row>
    <row r="148" ht="12">
      <c r="C148" s="10"/>
    </row>
    <row r="149" ht="12">
      <c r="C149" s="10"/>
    </row>
    <row r="150" ht="12">
      <c r="C150" s="10"/>
    </row>
    <row r="151" ht="12">
      <c r="C151" s="10"/>
    </row>
    <row r="152" ht="12">
      <c r="C152" s="10"/>
    </row>
    <row r="153" ht="12">
      <c r="C153" s="10"/>
    </row>
    <row r="154" ht="12">
      <c r="C154" s="10"/>
    </row>
    <row r="155" ht="12">
      <c r="C155" s="10"/>
    </row>
    <row r="156" ht="12">
      <c r="C156" s="10"/>
    </row>
    <row r="157" ht="12">
      <c r="C157" s="10"/>
    </row>
    <row r="158" ht="12">
      <c r="C158" s="10"/>
    </row>
    <row r="159" ht="12">
      <c r="C159" s="10"/>
    </row>
    <row r="160" ht="12">
      <c r="C160" s="10"/>
    </row>
    <row r="161" ht="12">
      <c r="C161" s="10"/>
    </row>
    <row r="162" ht="12">
      <c r="C162" s="10"/>
    </row>
    <row r="163" ht="12">
      <c r="C163" s="10"/>
    </row>
    <row r="164" ht="12">
      <c r="C164" s="10"/>
    </row>
    <row r="165" ht="12">
      <c r="C165" s="10"/>
    </row>
    <row r="166" ht="12">
      <c r="C166" s="10"/>
    </row>
    <row r="167" ht="12">
      <c r="C167" s="10"/>
    </row>
    <row r="168" ht="12">
      <c r="C168" s="10"/>
    </row>
    <row r="169" ht="12">
      <c r="C169" s="10"/>
    </row>
    <row r="170" ht="12">
      <c r="C170" s="10"/>
    </row>
    <row r="171" ht="12">
      <c r="C171" s="10"/>
    </row>
    <row r="172" ht="12">
      <c r="C172" s="10"/>
    </row>
    <row r="173" ht="12">
      <c r="C173" s="10"/>
    </row>
    <row r="174" ht="12">
      <c r="C174" s="10"/>
    </row>
    <row r="175" ht="12">
      <c r="C175" s="10"/>
    </row>
    <row r="176" ht="12">
      <c r="C176" s="10"/>
    </row>
    <row r="177" ht="12">
      <c r="C177" s="10"/>
    </row>
    <row r="178" ht="12">
      <c r="C178" s="10"/>
    </row>
    <row r="179" ht="12">
      <c r="C179" s="10"/>
    </row>
    <row r="180" ht="12">
      <c r="C180" s="10"/>
    </row>
    <row r="181" ht="12">
      <c r="C181" s="10"/>
    </row>
    <row r="182" ht="12">
      <c r="C182" s="10"/>
    </row>
    <row r="183" ht="12">
      <c r="C183" s="10"/>
    </row>
    <row r="184" ht="12">
      <c r="C184" s="10"/>
    </row>
    <row r="185" ht="12">
      <c r="C185" s="10"/>
    </row>
    <row r="186" ht="12">
      <c r="C186" s="10"/>
    </row>
    <row r="187" ht="12">
      <c r="C187" s="10"/>
    </row>
    <row r="188" ht="12">
      <c r="C188" s="10"/>
    </row>
    <row r="189" ht="12">
      <c r="C189" s="10"/>
    </row>
    <row r="190" ht="12">
      <c r="C190" s="10"/>
    </row>
    <row r="191" ht="12">
      <c r="C191" s="10"/>
    </row>
    <row r="192" ht="12">
      <c r="C192" s="10"/>
    </row>
    <row r="193" ht="12">
      <c r="C193" s="10"/>
    </row>
    <row r="194" ht="12">
      <c r="C194" s="10"/>
    </row>
    <row r="195" ht="12">
      <c r="C195" s="10"/>
    </row>
    <row r="196" ht="12">
      <c r="C196" s="10"/>
    </row>
    <row r="197" ht="12">
      <c r="C197" s="10"/>
    </row>
    <row r="198" ht="12">
      <c r="C198" s="10"/>
    </row>
    <row r="199" ht="12">
      <c r="C199" s="10"/>
    </row>
    <row r="200" ht="12">
      <c r="C200" s="10"/>
    </row>
    <row r="201" ht="12">
      <c r="C201" s="10"/>
    </row>
    <row r="202" ht="12">
      <c r="C202" s="10"/>
    </row>
    <row r="203" ht="12">
      <c r="C203" s="10"/>
    </row>
    <row r="204" ht="12">
      <c r="C204" s="10"/>
    </row>
    <row r="205" ht="12">
      <c r="C205" s="10"/>
    </row>
    <row r="206" ht="12">
      <c r="C206" s="10"/>
    </row>
    <row r="207" ht="12">
      <c r="C207" s="10"/>
    </row>
    <row r="208" ht="12">
      <c r="C208" s="10"/>
    </row>
    <row r="209" ht="12">
      <c r="C209" s="10"/>
    </row>
    <row r="210" ht="12">
      <c r="C210" s="10"/>
    </row>
    <row r="211" ht="12">
      <c r="C211" s="10"/>
    </row>
    <row r="212" ht="12">
      <c r="C212" s="10"/>
    </row>
    <row r="213" ht="12">
      <c r="C213" s="10"/>
    </row>
    <row r="214" ht="12">
      <c r="C214" s="10"/>
    </row>
    <row r="215" ht="12">
      <c r="C215" s="10"/>
    </row>
    <row r="216" ht="12">
      <c r="C216" s="10"/>
    </row>
    <row r="217" ht="12">
      <c r="C217" s="10"/>
    </row>
    <row r="218" ht="12">
      <c r="C218" s="10"/>
    </row>
    <row r="219" ht="12">
      <c r="C219" s="10"/>
    </row>
    <row r="220" ht="12">
      <c r="C220" s="10"/>
    </row>
    <row r="221" ht="12">
      <c r="C221" s="10"/>
    </row>
    <row r="222" ht="12">
      <c r="C222" s="10"/>
    </row>
    <row r="223" ht="12">
      <c r="C223" s="10"/>
    </row>
    <row r="224" ht="12">
      <c r="C224" s="10"/>
    </row>
    <row r="225" ht="12">
      <c r="C225" s="10"/>
    </row>
    <row r="226" ht="12">
      <c r="C226" s="10"/>
    </row>
    <row r="227" ht="12">
      <c r="C227" s="10"/>
    </row>
    <row r="228" ht="12">
      <c r="C228" s="10"/>
    </row>
    <row r="229" ht="12">
      <c r="C229" s="10"/>
    </row>
    <row r="230" ht="12">
      <c r="C230" s="10"/>
    </row>
    <row r="231" ht="12">
      <c r="C231" s="10"/>
    </row>
    <row r="232" ht="12">
      <c r="C232" s="10"/>
    </row>
    <row r="233" ht="12">
      <c r="C233" s="10"/>
    </row>
    <row r="234" ht="12">
      <c r="C234" s="10"/>
    </row>
    <row r="235" ht="12">
      <c r="C235" s="10"/>
    </row>
    <row r="236" ht="12">
      <c r="C236" s="10"/>
    </row>
    <row r="237" ht="12">
      <c r="C237" s="10"/>
    </row>
    <row r="238" ht="12">
      <c r="C238" s="10"/>
    </row>
    <row r="239" ht="12">
      <c r="C239" s="10"/>
    </row>
    <row r="240" ht="12">
      <c r="C240" s="10"/>
    </row>
    <row r="241" ht="12">
      <c r="C241" s="10"/>
    </row>
    <row r="242" ht="12">
      <c r="C242" s="10"/>
    </row>
    <row r="243" ht="12">
      <c r="C243" s="10"/>
    </row>
    <row r="244" ht="12">
      <c r="C244" s="10"/>
    </row>
    <row r="245" ht="12">
      <c r="C245" s="10"/>
    </row>
    <row r="246" ht="12">
      <c r="C246" s="10"/>
    </row>
    <row r="247" ht="12">
      <c r="C247" s="10"/>
    </row>
    <row r="248" ht="12">
      <c r="C248" s="10"/>
    </row>
    <row r="249" ht="12">
      <c r="C249" s="10"/>
    </row>
    <row r="250" ht="12">
      <c r="C250" s="10"/>
    </row>
    <row r="251" ht="12">
      <c r="C251" s="10"/>
    </row>
    <row r="252" ht="12">
      <c r="C252" s="10"/>
    </row>
    <row r="253" ht="12">
      <c r="C253" s="10"/>
    </row>
    <row r="254" ht="12">
      <c r="C254" s="10"/>
    </row>
    <row r="255" ht="12">
      <c r="C255" s="10"/>
    </row>
    <row r="256" ht="12">
      <c r="C256" s="10"/>
    </row>
    <row r="257" ht="12">
      <c r="C257" s="10"/>
    </row>
    <row r="258" ht="12">
      <c r="C258" s="10"/>
    </row>
    <row r="259" ht="12">
      <c r="C259" s="10"/>
    </row>
    <row r="260" ht="12">
      <c r="C260" s="10"/>
    </row>
    <row r="261" ht="12">
      <c r="C261" s="10"/>
    </row>
    <row r="262" ht="12">
      <c r="C262" s="10"/>
    </row>
    <row r="263" ht="12">
      <c r="C263" s="10"/>
    </row>
    <row r="264" ht="12">
      <c r="C264" s="10"/>
    </row>
    <row r="265" ht="12">
      <c r="C265" s="10"/>
    </row>
    <row r="266" ht="12">
      <c r="C266" s="10"/>
    </row>
    <row r="267" ht="12">
      <c r="C267" s="10"/>
    </row>
    <row r="268" ht="12">
      <c r="C268" s="10"/>
    </row>
    <row r="269" ht="12">
      <c r="C269" s="10"/>
    </row>
    <row r="270" ht="12">
      <c r="C270" s="10"/>
    </row>
    <row r="271" ht="12">
      <c r="C271" s="10"/>
    </row>
    <row r="272" ht="12">
      <c r="C272" s="10"/>
    </row>
    <row r="273" ht="12">
      <c r="C273" s="10"/>
    </row>
    <row r="274" ht="12">
      <c r="C274" s="10"/>
    </row>
    <row r="275" ht="12">
      <c r="C275" s="10"/>
    </row>
    <row r="276" ht="12">
      <c r="C276" s="10"/>
    </row>
    <row r="277" ht="12">
      <c r="C277" s="10"/>
    </row>
    <row r="278" ht="12">
      <c r="C278" s="10"/>
    </row>
    <row r="279" ht="12">
      <c r="C279" s="10"/>
    </row>
    <row r="280" ht="12">
      <c r="C280" s="10"/>
    </row>
    <row r="281" ht="12">
      <c r="C281" s="10"/>
    </row>
    <row r="282" ht="12">
      <c r="C282" s="10"/>
    </row>
    <row r="283" ht="12">
      <c r="C283" s="10"/>
    </row>
    <row r="284" ht="12">
      <c r="C284" s="10"/>
    </row>
    <row r="285" ht="12">
      <c r="C285" s="10"/>
    </row>
    <row r="286" ht="12">
      <c r="C286" s="10"/>
    </row>
    <row r="287" ht="12">
      <c r="C287" s="10"/>
    </row>
    <row r="288" ht="12">
      <c r="C288" s="10"/>
    </row>
    <row r="289" ht="12">
      <c r="C289" s="10"/>
    </row>
    <row r="290" ht="12">
      <c r="C290" s="10"/>
    </row>
    <row r="291" ht="12">
      <c r="C291" s="10"/>
    </row>
    <row r="292" ht="12">
      <c r="C292" s="10"/>
    </row>
    <row r="293" ht="12">
      <c r="C293" s="10"/>
    </row>
    <row r="294" ht="12">
      <c r="C294" s="10"/>
    </row>
    <row r="295" ht="12">
      <c r="C295" s="10"/>
    </row>
    <row r="296" ht="12">
      <c r="C296" s="10"/>
    </row>
    <row r="297" ht="12">
      <c r="C297" s="10"/>
    </row>
    <row r="298" ht="12">
      <c r="C298" s="10"/>
    </row>
    <row r="299" ht="12">
      <c r="C299" s="10"/>
    </row>
    <row r="300" ht="12">
      <c r="C300" s="10"/>
    </row>
    <row r="301" ht="12">
      <c r="C301" s="10"/>
    </row>
    <row r="302" ht="12">
      <c r="C302" s="10"/>
    </row>
    <row r="303" ht="12">
      <c r="C303" s="10"/>
    </row>
    <row r="304" ht="12">
      <c r="C304" s="10"/>
    </row>
    <row r="305" ht="12">
      <c r="C305" s="10"/>
    </row>
    <row r="306" ht="12">
      <c r="C306" s="10"/>
    </row>
    <row r="307" ht="12">
      <c r="C307" s="10"/>
    </row>
    <row r="308" ht="12">
      <c r="C308" s="10"/>
    </row>
    <row r="309" ht="12">
      <c r="C309" s="10"/>
    </row>
    <row r="310" ht="12">
      <c r="C310" s="10"/>
    </row>
    <row r="311" ht="12">
      <c r="C311" s="10"/>
    </row>
    <row r="312" ht="12">
      <c r="C312" s="10"/>
    </row>
    <row r="313" ht="12">
      <c r="C313" s="10"/>
    </row>
    <row r="314" ht="12">
      <c r="C314" s="10"/>
    </row>
    <row r="315" ht="12">
      <c r="C315" s="10"/>
    </row>
    <row r="316" ht="12">
      <c r="C316" s="10"/>
    </row>
    <row r="317" ht="12">
      <c r="C317" s="10"/>
    </row>
    <row r="318" ht="12">
      <c r="C318" s="10"/>
    </row>
    <row r="319" ht="12">
      <c r="C319" s="10"/>
    </row>
    <row r="320" ht="12">
      <c r="C320" s="10"/>
    </row>
    <row r="321" ht="12">
      <c r="C321" s="10"/>
    </row>
    <row r="322" ht="12">
      <c r="C322" s="10"/>
    </row>
    <row r="323" ht="12">
      <c r="C323" s="10"/>
    </row>
    <row r="324" ht="12">
      <c r="C324" s="10"/>
    </row>
    <row r="325" ht="12">
      <c r="C325" s="10"/>
    </row>
    <row r="326" ht="12">
      <c r="C326" s="10"/>
    </row>
    <row r="327" ht="12">
      <c r="C327" s="10"/>
    </row>
    <row r="328" ht="12">
      <c r="C328" s="10"/>
    </row>
    <row r="329" ht="12">
      <c r="C329" s="10"/>
    </row>
    <row r="330" ht="12">
      <c r="C330" s="10"/>
    </row>
    <row r="331" ht="12">
      <c r="C331" s="10"/>
    </row>
    <row r="332" ht="12">
      <c r="C332" s="10"/>
    </row>
    <row r="333" ht="12">
      <c r="C333" s="10"/>
    </row>
  </sheetData>
  <mergeCells count="10">
    <mergeCell ref="A1:A3"/>
    <mergeCell ref="B1:D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r:id="rId1"/>
  <headerFooter alignWithMargins="0">
    <oddHeader>&amp;L&amp;"Times New Roman,Regular"
&amp;URégion : Pays arabes&amp;C&amp;"Times New Roman,Regular"PCIPD/1/3
Annexe III/page &amp;P
Activités de sensibilisation et de mise en valeur des ressources humaines
1996/1997/1998 jusqu’au 31 mars 1999</oddHeader>
    <oddFooter>&amp;R&amp;"Times New Roman,Regular"&amp;8
&amp;F/&amp;A</oddFooter>
  </headerFooter>
  <rowBreaks count="2" manualBreakCount="2">
    <brk id="22" max="255" man="1"/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7" sqref="A7"/>
    </sheetView>
  </sheetViews>
  <sheetFormatPr defaultColWidth="9.140625" defaultRowHeight="12.75"/>
  <cols>
    <col min="1" max="1" width="19.140625" style="1" bestFit="1" customWidth="1"/>
    <col min="2" max="2" width="14.28125" style="1" customWidth="1"/>
    <col min="3" max="3" width="15.7109375" style="1" customWidth="1"/>
    <col min="4" max="4" width="19.421875" style="1" customWidth="1"/>
    <col min="5" max="5" width="20.00390625" style="1" customWidth="1"/>
    <col min="6" max="6" width="16.7109375" style="1" customWidth="1"/>
    <col min="7" max="7" width="17.28125" style="1" customWidth="1"/>
    <col min="8" max="16384" width="9.140625" style="1" customWidth="1"/>
  </cols>
  <sheetData>
    <row r="1" spans="1:7" ht="12.75" customHeight="1">
      <c r="A1" s="121" t="s">
        <v>298</v>
      </c>
      <c r="B1" s="124" t="s">
        <v>95</v>
      </c>
      <c r="C1" s="124"/>
      <c r="D1" s="121" t="s">
        <v>98</v>
      </c>
      <c r="E1" s="121" t="s">
        <v>99</v>
      </c>
      <c r="F1" s="121" t="s">
        <v>100</v>
      </c>
      <c r="G1" s="121" t="s">
        <v>101</v>
      </c>
    </row>
    <row r="2" spans="1:7" ht="12">
      <c r="A2" s="122"/>
      <c r="B2" s="121" t="s">
        <v>96</v>
      </c>
      <c r="C2" s="121" t="s">
        <v>97</v>
      </c>
      <c r="D2" s="122"/>
      <c r="E2" s="122"/>
      <c r="F2" s="122"/>
      <c r="G2" s="122"/>
    </row>
    <row r="3" spans="1:7" ht="12">
      <c r="A3" s="123"/>
      <c r="B3" s="123"/>
      <c r="C3" s="123"/>
      <c r="D3" s="123"/>
      <c r="E3" s="123"/>
      <c r="F3" s="123"/>
      <c r="G3" s="123"/>
    </row>
    <row r="4" spans="1:7" ht="12">
      <c r="A4" s="16" t="s">
        <v>372</v>
      </c>
      <c r="B4" s="6"/>
      <c r="C4" s="6" t="s">
        <v>281</v>
      </c>
      <c r="D4" s="6" t="s">
        <v>284</v>
      </c>
      <c r="E4" s="6" t="s">
        <v>281</v>
      </c>
      <c r="F4" s="6" t="s">
        <v>281</v>
      </c>
      <c r="G4" s="6"/>
    </row>
    <row r="5" spans="1:7" ht="12">
      <c r="A5" s="16" t="s">
        <v>379</v>
      </c>
      <c r="B5" s="6" t="s">
        <v>281</v>
      </c>
      <c r="C5" s="6" t="s">
        <v>281</v>
      </c>
      <c r="D5" s="6"/>
      <c r="E5" s="6" t="s">
        <v>281</v>
      </c>
      <c r="F5" s="6" t="s">
        <v>281</v>
      </c>
      <c r="G5" s="6"/>
    </row>
    <row r="6" spans="1:7" ht="12">
      <c r="A6" s="16" t="s">
        <v>373</v>
      </c>
      <c r="B6" s="6"/>
      <c r="C6" s="6"/>
      <c r="D6" s="6"/>
      <c r="E6" s="6" t="s">
        <v>281</v>
      </c>
      <c r="F6" s="6"/>
      <c r="G6" s="6"/>
    </row>
    <row r="7" spans="1:7" ht="12">
      <c r="A7" s="16" t="s">
        <v>267</v>
      </c>
      <c r="B7" s="6"/>
      <c r="C7" s="6" t="s">
        <v>281</v>
      </c>
      <c r="D7" s="6" t="s">
        <v>284</v>
      </c>
      <c r="E7" s="6" t="s">
        <v>281</v>
      </c>
      <c r="F7" s="6"/>
      <c r="G7" s="6"/>
    </row>
    <row r="8" spans="1:7" ht="12">
      <c r="A8" s="16" t="s">
        <v>374</v>
      </c>
      <c r="B8" s="6" t="s">
        <v>281</v>
      </c>
      <c r="C8" s="6" t="s">
        <v>281</v>
      </c>
      <c r="D8" s="6" t="s">
        <v>290</v>
      </c>
      <c r="E8" s="6" t="s">
        <v>281</v>
      </c>
      <c r="F8" s="6"/>
      <c r="G8" s="6"/>
    </row>
    <row r="9" spans="1:7" ht="12">
      <c r="A9" s="16" t="s">
        <v>383</v>
      </c>
      <c r="B9" s="6"/>
      <c r="C9" s="6"/>
      <c r="D9" s="6" t="s">
        <v>284</v>
      </c>
      <c r="E9" s="6" t="s">
        <v>281</v>
      </c>
      <c r="F9" s="6"/>
      <c r="G9" s="6"/>
    </row>
    <row r="10" spans="1:7" ht="12">
      <c r="A10" s="16" t="s">
        <v>103</v>
      </c>
      <c r="B10" s="6"/>
      <c r="C10" s="6" t="s">
        <v>281</v>
      </c>
      <c r="D10" s="6" t="s">
        <v>291</v>
      </c>
      <c r="E10" s="6" t="s">
        <v>281</v>
      </c>
      <c r="F10" s="6"/>
      <c r="G10" s="6"/>
    </row>
    <row r="11" spans="1:7" ht="12">
      <c r="A11" s="16" t="s">
        <v>375</v>
      </c>
      <c r="B11" s="6" t="s">
        <v>281</v>
      </c>
      <c r="C11" s="6" t="s">
        <v>281</v>
      </c>
      <c r="D11" s="6" t="s">
        <v>291</v>
      </c>
      <c r="E11" s="6" t="s">
        <v>281</v>
      </c>
      <c r="F11" s="6"/>
      <c r="G11" s="6"/>
    </row>
    <row r="12" spans="1:7" ht="12">
      <c r="A12" s="16" t="s">
        <v>376</v>
      </c>
      <c r="B12" s="6"/>
      <c r="C12" s="6" t="s">
        <v>281</v>
      </c>
      <c r="D12" s="6" t="s">
        <v>286</v>
      </c>
      <c r="E12" s="6"/>
      <c r="F12" s="6"/>
      <c r="G12" s="6"/>
    </row>
    <row r="13" spans="1:7" ht="12">
      <c r="A13" s="16" t="s">
        <v>377</v>
      </c>
      <c r="B13" s="6" t="s">
        <v>281</v>
      </c>
      <c r="C13" s="6" t="s">
        <v>281</v>
      </c>
      <c r="D13" s="6" t="s">
        <v>282</v>
      </c>
      <c r="E13" s="6" t="s">
        <v>281</v>
      </c>
      <c r="F13" s="6"/>
      <c r="G13" s="6"/>
    </row>
    <row r="14" spans="1:7" ht="12">
      <c r="A14" s="16" t="s">
        <v>378</v>
      </c>
      <c r="B14" s="6"/>
      <c r="C14" s="6" t="s">
        <v>281</v>
      </c>
      <c r="D14" s="6" t="s">
        <v>291</v>
      </c>
      <c r="E14" s="6" t="s">
        <v>281</v>
      </c>
      <c r="F14" s="6"/>
      <c r="G14" s="6"/>
    </row>
    <row r="15" spans="1:7" ht="12">
      <c r="A15" s="16" t="s">
        <v>277</v>
      </c>
      <c r="B15" s="6"/>
      <c r="C15" s="6"/>
      <c r="D15" s="6" t="s">
        <v>284</v>
      </c>
      <c r="E15" s="6" t="s">
        <v>281</v>
      </c>
      <c r="F15" s="6"/>
      <c r="G15" s="6"/>
    </row>
    <row r="16" spans="1:7" ht="12">
      <c r="A16" s="16" t="s">
        <v>278</v>
      </c>
      <c r="B16" s="6"/>
      <c r="C16" s="6"/>
      <c r="D16" s="6" t="s">
        <v>284</v>
      </c>
      <c r="E16" s="6" t="s">
        <v>281</v>
      </c>
      <c r="F16" s="6"/>
      <c r="G16" s="6"/>
    </row>
    <row r="17" spans="1:7" ht="12">
      <c r="A17" s="16" t="s">
        <v>381</v>
      </c>
      <c r="B17" s="6"/>
      <c r="C17" s="6" t="s">
        <v>281</v>
      </c>
      <c r="D17" s="6" t="s">
        <v>290</v>
      </c>
      <c r="E17" s="6" t="s">
        <v>281</v>
      </c>
      <c r="F17" s="6"/>
      <c r="G17" s="6"/>
    </row>
    <row r="18" spans="1:7" ht="12">
      <c r="A18" s="16" t="s">
        <v>380</v>
      </c>
      <c r="B18" s="6" t="s">
        <v>281</v>
      </c>
      <c r="C18" s="6" t="s">
        <v>281</v>
      </c>
      <c r="D18" s="6" t="s">
        <v>292</v>
      </c>
      <c r="E18" s="6" t="s">
        <v>281</v>
      </c>
      <c r="F18" s="6" t="s">
        <v>281</v>
      </c>
      <c r="G18" s="6"/>
    </row>
    <row r="19" spans="1:7" ht="12">
      <c r="A19" s="16" t="s">
        <v>382</v>
      </c>
      <c r="B19" s="6"/>
      <c r="C19" s="6" t="s">
        <v>281</v>
      </c>
      <c r="D19" s="6" t="s">
        <v>292</v>
      </c>
      <c r="E19" s="6" t="s">
        <v>281</v>
      </c>
      <c r="F19" s="6"/>
      <c r="G19" s="6"/>
    </row>
    <row r="20" spans="1:7" ht="12">
      <c r="A20" s="16" t="s">
        <v>384</v>
      </c>
      <c r="B20" s="6"/>
      <c r="C20" s="6" t="s">
        <v>281</v>
      </c>
      <c r="D20" s="6" t="s">
        <v>282</v>
      </c>
      <c r="E20" s="6" t="s">
        <v>281</v>
      </c>
      <c r="F20" s="6"/>
      <c r="G20" s="6"/>
    </row>
    <row r="21" spans="2:7" ht="12">
      <c r="B21" s="10"/>
      <c r="C21" s="10"/>
      <c r="D21" s="10"/>
      <c r="E21" s="10"/>
      <c r="F21" s="10"/>
      <c r="G21" s="10"/>
    </row>
    <row r="22" spans="2:7" ht="12">
      <c r="B22" s="10"/>
      <c r="C22" s="10"/>
      <c r="D22" s="10"/>
      <c r="E22" s="10"/>
      <c r="F22" s="10"/>
      <c r="G22" s="10"/>
    </row>
    <row r="23" spans="2:7" ht="12">
      <c r="B23" s="10"/>
      <c r="C23" s="10"/>
      <c r="D23" s="10"/>
      <c r="E23" s="10"/>
      <c r="F23" s="10"/>
      <c r="G23" s="10"/>
    </row>
    <row r="24" spans="2:7" ht="12">
      <c r="B24" s="10"/>
      <c r="C24" s="10"/>
      <c r="D24" s="10"/>
      <c r="E24" s="10"/>
      <c r="F24" s="10"/>
      <c r="G24" s="10"/>
    </row>
  </sheetData>
  <mergeCells count="8">
    <mergeCell ref="A1:A3"/>
    <mergeCell ref="F1:F3"/>
    <mergeCell ref="G1:G3"/>
    <mergeCell ref="B2:B3"/>
    <mergeCell ref="C2:C3"/>
    <mergeCell ref="B1:C1"/>
    <mergeCell ref="D1:D3"/>
    <mergeCell ref="E1:E3"/>
  </mergeCells>
  <printOptions horizontalCentered="1" verticalCentered="1"/>
  <pageMargins left="0.4724409448818898" right="0.4724409448818898" top="1.614173228346456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Pays arabes&amp;C&amp;"Times New Roman,Regular"PCIPD/1/3
Annexe III/page &amp;P
Activités de sensibilisation et de mise en valeur des ressources humaines
1996/1997/1998 jusqu’au 31 mars 1999</oddHeader>
    <oddFooter>&amp;R&amp;"Times New Roman,Regular"&amp;8
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A112">
      <selection activeCell="A123" sqref="A123"/>
    </sheetView>
  </sheetViews>
  <sheetFormatPr defaultColWidth="9.140625" defaultRowHeight="12.75"/>
  <cols>
    <col min="1" max="1" width="14.7109375" style="1" customWidth="1"/>
    <col min="2" max="2" width="54.421875" style="1" customWidth="1"/>
    <col min="3" max="3" width="14.28125" style="1" bestFit="1" customWidth="1"/>
    <col min="4" max="4" width="9.28125" style="1" bestFit="1" customWidth="1"/>
    <col min="5" max="5" width="7.421875" style="1" bestFit="1" customWidth="1"/>
    <col min="6" max="6" width="5.8515625" style="1" bestFit="1" customWidth="1"/>
    <col min="7" max="7" width="2.57421875" style="1" customWidth="1"/>
    <col min="8" max="8" width="10.28125" style="1" customWidth="1"/>
    <col min="9" max="9" width="7.8515625" style="1" customWidth="1"/>
    <col min="10" max="10" width="11.421875" style="1" customWidth="1"/>
    <col min="11" max="16384" width="9.140625" style="1" customWidth="1"/>
  </cols>
  <sheetData>
    <row r="1" spans="1:10" ht="24" customHeight="1">
      <c r="A1" s="126" t="s">
        <v>298</v>
      </c>
      <c r="B1" s="114" t="s">
        <v>299</v>
      </c>
      <c r="C1" s="115"/>
      <c r="D1" s="115"/>
      <c r="E1" s="67"/>
      <c r="F1" s="67"/>
      <c r="G1" s="2"/>
      <c r="H1" s="114" t="s">
        <v>305</v>
      </c>
      <c r="I1" s="115"/>
      <c r="J1" s="116"/>
    </row>
    <row r="2" spans="1:10" s="4" customFormat="1" ht="36" customHeight="1">
      <c r="A2" s="127"/>
      <c r="B2" s="119" t="s">
        <v>300</v>
      </c>
      <c r="C2" s="119" t="s">
        <v>301</v>
      </c>
      <c r="D2" s="119" t="s">
        <v>302</v>
      </c>
      <c r="E2" s="117" t="s">
        <v>303</v>
      </c>
      <c r="F2" s="118"/>
      <c r="G2" s="3"/>
      <c r="H2" s="119" t="s">
        <v>306</v>
      </c>
      <c r="I2" s="119" t="s">
        <v>307</v>
      </c>
      <c r="J2" s="119" t="s">
        <v>308</v>
      </c>
    </row>
    <row r="3" spans="1:10" ht="12">
      <c r="A3" s="128"/>
      <c r="B3" s="125"/>
      <c r="C3" s="125"/>
      <c r="D3" s="125"/>
      <c r="E3" s="14" t="s">
        <v>371</v>
      </c>
      <c r="F3" s="14" t="s">
        <v>304</v>
      </c>
      <c r="G3" s="8"/>
      <c r="H3" s="125"/>
      <c r="I3" s="125"/>
      <c r="J3" s="125"/>
    </row>
    <row r="4" spans="1:10" s="47" customFormat="1" ht="12.75">
      <c r="A4" s="33" t="s">
        <v>399</v>
      </c>
      <c r="B4" s="99"/>
      <c r="C4" s="49"/>
      <c r="D4" s="49"/>
      <c r="E4" s="49"/>
      <c r="F4" s="49"/>
      <c r="G4" s="55"/>
      <c r="H4" s="50"/>
      <c r="I4" s="51"/>
      <c r="J4" s="51">
        <f>3+3</f>
        <v>6</v>
      </c>
    </row>
    <row r="5" spans="1:10" ht="24">
      <c r="A5" s="56" t="s">
        <v>121</v>
      </c>
      <c r="B5" s="33" t="s">
        <v>407</v>
      </c>
      <c r="C5" s="15" t="s">
        <v>182</v>
      </c>
      <c r="D5" s="15">
        <v>4</v>
      </c>
      <c r="E5" s="15">
        <v>3</v>
      </c>
      <c r="F5" s="15">
        <v>5</v>
      </c>
      <c r="G5" s="38"/>
      <c r="H5" s="52">
        <f>11+11+9</f>
        <v>31</v>
      </c>
      <c r="I5" s="21">
        <v>36</v>
      </c>
      <c r="J5" s="21">
        <v>14</v>
      </c>
    </row>
    <row r="6" spans="1:10" ht="12">
      <c r="A6" s="56"/>
      <c r="B6" s="33" t="s">
        <v>341</v>
      </c>
      <c r="C6" s="6" t="s">
        <v>217</v>
      </c>
      <c r="D6" s="6"/>
      <c r="E6" s="6"/>
      <c r="F6" s="6">
        <v>30</v>
      </c>
      <c r="G6" s="38"/>
      <c r="H6" s="52"/>
      <c r="I6" s="19"/>
      <c r="J6" s="19"/>
    </row>
    <row r="7" spans="1:10" ht="12">
      <c r="A7" s="56"/>
      <c r="B7" s="100" t="s">
        <v>408</v>
      </c>
      <c r="C7" s="6" t="s">
        <v>182</v>
      </c>
      <c r="D7" s="6"/>
      <c r="E7" s="6"/>
      <c r="F7" s="6">
        <v>120</v>
      </c>
      <c r="G7" s="38"/>
      <c r="H7" s="52"/>
      <c r="I7" s="19"/>
      <c r="J7" s="19"/>
    </row>
    <row r="8" spans="1:10" ht="24">
      <c r="A8" s="56"/>
      <c r="B8" s="100" t="s">
        <v>409</v>
      </c>
      <c r="C8" s="6" t="s">
        <v>182</v>
      </c>
      <c r="D8" s="6">
        <v>4</v>
      </c>
      <c r="E8" s="6">
        <v>12</v>
      </c>
      <c r="F8" s="6">
        <v>8</v>
      </c>
      <c r="G8" s="38"/>
      <c r="H8" s="52"/>
      <c r="I8" s="19"/>
      <c r="J8" s="19"/>
    </row>
    <row r="9" spans="1:10" ht="24">
      <c r="A9" s="56"/>
      <c r="B9" s="33" t="s">
        <v>9</v>
      </c>
      <c r="C9" s="6" t="s">
        <v>182</v>
      </c>
      <c r="D9" s="6">
        <v>13</v>
      </c>
      <c r="E9" s="6">
        <v>6</v>
      </c>
      <c r="F9" s="6">
        <v>3</v>
      </c>
      <c r="G9" s="38"/>
      <c r="H9" s="21"/>
      <c r="I9" s="19"/>
      <c r="J9" s="19"/>
    </row>
    <row r="10" spans="1:10" ht="24">
      <c r="A10" s="56"/>
      <c r="B10" s="33" t="s">
        <v>10</v>
      </c>
      <c r="C10" s="6" t="s">
        <v>182</v>
      </c>
      <c r="D10" s="6">
        <v>19</v>
      </c>
      <c r="E10" s="6">
        <v>36</v>
      </c>
      <c r="F10" s="6">
        <v>60</v>
      </c>
      <c r="G10" s="38"/>
      <c r="H10" s="19"/>
      <c r="I10" s="19"/>
      <c r="J10" s="19"/>
    </row>
    <row r="11" spans="1:10" ht="24">
      <c r="A11" s="56"/>
      <c r="B11" s="33" t="s">
        <v>410</v>
      </c>
      <c r="C11" s="6" t="s">
        <v>182</v>
      </c>
      <c r="D11" s="6">
        <v>19</v>
      </c>
      <c r="E11" s="6">
        <v>36</v>
      </c>
      <c r="F11" s="6">
        <v>3</v>
      </c>
      <c r="G11" s="38"/>
      <c r="H11" s="19"/>
      <c r="I11" s="19"/>
      <c r="J11" s="19"/>
    </row>
    <row r="12" spans="1:10" ht="24">
      <c r="A12" s="57"/>
      <c r="B12" s="33" t="s">
        <v>522</v>
      </c>
      <c r="C12" s="6" t="s">
        <v>182</v>
      </c>
      <c r="D12" s="6">
        <v>18</v>
      </c>
      <c r="E12" s="6">
        <v>18</v>
      </c>
      <c r="F12" s="6">
        <v>32</v>
      </c>
      <c r="G12" s="38"/>
      <c r="H12" s="19"/>
      <c r="I12" s="19"/>
      <c r="J12" s="19"/>
    </row>
    <row r="13" spans="1:10" ht="12">
      <c r="A13" s="33" t="s">
        <v>183</v>
      </c>
      <c r="B13" s="100"/>
      <c r="C13" s="16"/>
      <c r="D13" s="6"/>
      <c r="E13" s="6"/>
      <c r="F13" s="6"/>
      <c r="G13" s="38"/>
      <c r="H13" s="6"/>
      <c r="I13" s="6">
        <f>2+1</f>
        <v>3</v>
      </c>
      <c r="J13" s="6">
        <f>2+7+5</f>
        <v>14</v>
      </c>
    </row>
    <row r="14" spans="1:10" ht="24">
      <c r="A14" s="60" t="s">
        <v>122</v>
      </c>
      <c r="B14" s="100" t="s">
        <v>537</v>
      </c>
      <c r="C14" s="6" t="s">
        <v>523</v>
      </c>
      <c r="D14" s="6"/>
      <c r="E14" s="6"/>
      <c r="F14" s="6">
        <v>45</v>
      </c>
      <c r="G14" s="38"/>
      <c r="H14" s="19">
        <v>5</v>
      </c>
      <c r="I14" s="19">
        <v>5</v>
      </c>
      <c r="J14" s="19"/>
    </row>
    <row r="15" spans="1:10" ht="12">
      <c r="A15" s="56"/>
      <c r="B15" s="100" t="s">
        <v>524</v>
      </c>
      <c r="C15" s="6" t="s">
        <v>523</v>
      </c>
      <c r="D15" s="6">
        <v>12</v>
      </c>
      <c r="E15" s="6">
        <v>13</v>
      </c>
      <c r="F15" s="6">
        <v>15</v>
      </c>
      <c r="G15" s="38"/>
      <c r="H15" s="19"/>
      <c r="I15" s="19"/>
      <c r="J15" s="19"/>
    </row>
    <row r="16" spans="1:10" ht="24">
      <c r="A16" s="57"/>
      <c r="B16" s="33" t="s">
        <v>411</v>
      </c>
      <c r="C16" s="15" t="s">
        <v>122</v>
      </c>
      <c r="D16" s="15">
        <v>12</v>
      </c>
      <c r="E16" s="15">
        <v>13</v>
      </c>
      <c r="F16" s="15">
        <v>8</v>
      </c>
      <c r="G16" s="65"/>
      <c r="H16" s="62"/>
      <c r="I16" s="62"/>
      <c r="J16" s="54"/>
    </row>
    <row r="17" spans="1:10" ht="12">
      <c r="A17" s="33" t="s">
        <v>123</v>
      </c>
      <c r="B17" s="100"/>
      <c r="C17" s="6"/>
      <c r="D17" s="6"/>
      <c r="E17" s="6"/>
      <c r="F17" s="6"/>
      <c r="G17" s="38"/>
      <c r="H17" s="54">
        <v>1</v>
      </c>
      <c r="I17" s="54">
        <v>1</v>
      </c>
      <c r="J17" s="54"/>
    </row>
    <row r="18" spans="1:10" ht="24">
      <c r="A18" s="60" t="s">
        <v>124</v>
      </c>
      <c r="B18" s="33" t="s">
        <v>412</v>
      </c>
      <c r="C18" s="14" t="s">
        <v>184</v>
      </c>
      <c r="D18" s="14"/>
      <c r="E18" s="14"/>
      <c r="F18" s="14">
        <v>80</v>
      </c>
      <c r="G18" s="3"/>
      <c r="H18" s="66">
        <f>4+3+2</f>
        <v>9</v>
      </c>
      <c r="I18" s="66">
        <v>32</v>
      </c>
      <c r="J18" s="66">
        <f>4+4+4</f>
        <v>12</v>
      </c>
    </row>
    <row r="19" spans="1:10" ht="36">
      <c r="A19" s="56"/>
      <c r="B19" s="33" t="s">
        <v>11</v>
      </c>
      <c r="C19" s="14" t="s">
        <v>184</v>
      </c>
      <c r="D19" s="14">
        <v>5</v>
      </c>
      <c r="E19" s="14">
        <v>8</v>
      </c>
      <c r="F19" s="14">
        <v>5</v>
      </c>
      <c r="G19" s="3"/>
      <c r="H19" s="58"/>
      <c r="I19" s="58"/>
      <c r="J19" s="58"/>
    </row>
    <row r="20" spans="1:10" ht="24">
      <c r="A20" s="56"/>
      <c r="B20" s="33" t="s">
        <v>12</v>
      </c>
      <c r="C20" s="14" t="s">
        <v>184</v>
      </c>
      <c r="D20" s="14">
        <v>10</v>
      </c>
      <c r="E20" s="14">
        <v>14</v>
      </c>
      <c r="F20" s="14">
        <v>120</v>
      </c>
      <c r="G20" s="3"/>
      <c r="H20" s="59"/>
      <c r="I20" s="59"/>
      <c r="J20" s="59"/>
    </row>
    <row r="21" spans="1:10" ht="15.75" customHeight="1">
      <c r="A21" s="57"/>
      <c r="B21" s="33" t="s">
        <v>413</v>
      </c>
      <c r="C21" s="14" t="s">
        <v>185</v>
      </c>
      <c r="D21" s="14"/>
      <c r="E21" s="14"/>
      <c r="F21" s="14">
        <v>100</v>
      </c>
      <c r="G21" s="43"/>
      <c r="H21" s="58"/>
      <c r="I21" s="58"/>
      <c r="J21" s="58"/>
    </row>
    <row r="22" spans="1:10" ht="24" customHeight="1">
      <c r="A22" s="60" t="s">
        <v>125</v>
      </c>
      <c r="B22" s="104" t="s">
        <v>525</v>
      </c>
      <c r="C22" s="14" t="s">
        <v>526</v>
      </c>
      <c r="D22" s="14"/>
      <c r="E22" s="14"/>
      <c r="F22" s="14">
        <v>50</v>
      </c>
      <c r="G22" s="3"/>
      <c r="H22" s="59">
        <v>32</v>
      </c>
      <c r="I22" s="59">
        <v>34</v>
      </c>
      <c r="J22" s="59">
        <v>13</v>
      </c>
    </row>
    <row r="23" spans="1:10" ht="24" customHeight="1">
      <c r="A23" s="56"/>
      <c r="B23" s="33" t="s">
        <v>13</v>
      </c>
      <c r="C23" s="14" t="s">
        <v>186</v>
      </c>
      <c r="D23" s="14">
        <v>10</v>
      </c>
      <c r="E23" s="14">
        <v>13</v>
      </c>
      <c r="F23" s="14">
        <v>70</v>
      </c>
      <c r="G23" s="3"/>
      <c r="H23" s="59"/>
      <c r="I23" s="59"/>
      <c r="J23" s="59"/>
    </row>
    <row r="24" spans="1:10" ht="24">
      <c r="A24" s="56"/>
      <c r="B24" s="33" t="s">
        <v>414</v>
      </c>
      <c r="C24" s="15" t="s">
        <v>15</v>
      </c>
      <c r="D24" s="15">
        <v>4</v>
      </c>
      <c r="E24" s="15">
        <v>6</v>
      </c>
      <c r="F24" s="15">
        <v>10</v>
      </c>
      <c r="G24" s="61"/>
      <c r="H24" s="52"/>
      <c r="I24" s="52"/>
      <c r="J24" s="52"/>
    </row>
    <row r="25" spans="1:10" ht="24">
      <c r="A25" s="56"/>
      <c r="B25" s="33" t="s">
        <v>14</v>
      </c>
      <c r="C25" s="15" t="s">
        <v>15</v>
      </c>
      <c r="D25" s="15">
        <v>19</v>
      </c>
      <c r="E25" s="15">
        <v>36</v>
      </c>
      <c r="F25" s="15">
        <v>7</v>
      </c>
      <c r="G25" s="61"/>
      <c r="H25" s="52"/>
      <c r="I25" s="52"/>
      <c r="J25" s="52"/>
    </row>
    <row r="26" spans="1:10" ht="12">
      <c r="A26" s="56"/>
      <c r="B26" s="33" t="s">
        <v>415</v>
      </c>
      <c r="C26" s="15" t="s">
        <v>187</v>
      </c>
      <c r="D26" s="15"/>
      <c r="E26" s="15"/>
      <c r="F26" s="15">
        <v>170</v>
      </c>
      <c r="G26" s="61"/>
      <c r="H26" s="52"/>
      <c r="I26" s="52"/>
      <c r="J26" s="52"/>
    </row>
    <row r="27" spans="1:10" ht="24">
      <c r="A27" s="56"/>
      <c r="B27" s="33" t="s">
        <v>416</v>
      </c>
      <c r="C27" s="15" t="s">
        <v>15</v>
      </c>
      <c r="D27" s="15"/>
      <c r="E27" s="15"/>
      <c r="F27" s="15">
        <v>50</v>
      </c>
      <c r="G27" s="61"/>
      <c r="H27" s="52"/>
      <c r="I27" s="52"/>
      <c r="J27" s="52"/>
    </row>
    <row r="28" spans="1:10" ht="12">
      <c r="A28" s="56"/>
      <c r="B28" s="33" t="s">
        <v>417</v>
      </c>
      <c r="C28" s="15" t="s">
        <v>16</v>
      </c>
      <c r="D28" s="15"/>
      <c r="E28" s="15"/>
      <c r="F28" s="15">
        <v>100</v>
      </c>
      <c r="G28" s="61"/>
      <c r="H28" s="52"/>
      <c r="I28" s="52"/>
      <c r="J28" s="52"/>
    </row>
    <row r="29" spans="1:10" ht="24">
      <c r="A29" s="56"/>
      <c r="B29" s="33" t="s">
        <v>418</v>
      </c>
      <c r="C29" s="15" t="s">
        <v>188</v>
      </c>
      <c r="D29" s="15"/>
      <c r="E29" s="15"/>
      <c r="F29" s="15">
        <v>400</v>
      </c>
      <c r="G29" s="61"/>
      <c r="H29" s="52"/>
      <c r="I29" s="52"/>
      <c r="J29" s="52"/>
    </row>
    <row r="30" spans="1:10" ht="24">
      <c r="A30" s="56"/>
      <c r="B30" s="33" t="s">
        <v>419</v>
      </c>
      <c r="C30" s="15" t="s">
        <v>15</v>
      </c>
      <c r="D30" s="15">
        <v>4</v>
      </c>
      <c r="E30" s="15">
        <v>6</v>
      </c>
      <c r="F30" s="15">
        <v>4</v>
      </c>
      <c r="G30" s="61"/>
      <c r="H30" s="52"/>
      <c r="I30" s="52"/>
      <c r="J30" s="52"/>
    </row>
    <row r="31" spans="1:10" ht="24">
      <c r="A31" s="57"/>
      <c r="B31" s="100" t="s">
        <v>17</v>
      </c>
      <c r="C31" s="15" t="s">
        <v>189</v>
      </c>
      <c r="D31" s="15">
        <v>4</v>
      </c>
      <c r="E31" s="15">
        <v>5</v>
      </c>
      <c r="F31" s="15">
        <v>4</v>
      </c>
      <c r="G31" s="61"/>
      <c r="H31" s="62"/>
      <c r="I31" s="62"/>
      <c r="J31" s="62"/>
    </row>
    <row r="32" spans="1:10" ht="24">
      <c r="A32" s="56" t="s">
        <v>126</v>
      </c>
      <c r="B32" s="33" t="s">
        <v>18</v>
      </c>
      <c r="C32" s="15" t="s">
        <v>190</v>
      </c>
      <c r="D32" s="15"/>
      <c r="E32" s="15"/>
      <c r="F32" s="15">
        <v>250</v>
      </c>
      <c r="G32" s="61"/>
      <c r="H32" s="69">
        <f>8+8+10</f>
        <v>26</v>
      </c>
      <c r="I32" s="69">
        <f>39</f>
        <v>39</v>
      </c>
      <c r="J32" s="69"/>
    </row>
    <row r="33" spans="1:10" ht="24">
      <c r="A33" s="57"/>
      <c r="B33" s="33" t="s">
        <v>420</v>
      </c>
      <c r="C33" s="15" t="s">
        <v>190</v>
      </c>
      <c r="D33" s="15"/>
      <c r="E33" s="15"/>
      <c r="F33" s="15">
        <v>120</v>
      </c>
      <c r="G33" s="61"/>
      <c r="H33" s="62"/>
      <c r="I33" s="62"/>
      <c r="J33" s="62"/>
    </row>
    <row r="34" spans="1:10" ht="24">
      <c r="A34" s="56" t="s">
        <v>127</v>
      </c>
      <c r="B34" s="33" t="s">
        <v>421</v>
      </c>
      <c r="C34" s="15" t="s">
        <v>19</v>
      </c>
      <c r="D34" s="15"/>
      <c r="E34" s="15"/>
      <c r="F34" s="15">
        <v>100</v>
      </c>
      <c r="G34" s="21"/>
      <c r="H34" s="52">
        <f>5+6+7</f>
        <v>18</v>
      </c>
      <c r="I34" s="52">
        <v>36</v>
      </c>
      <c r="J34" s="52">
        <f>4+4+4</f>
        <v>12</v>
      </c>
    </row>
    <row r="35" spans="1:10" ht="36">
      <c r="A35" s="56"/>
      <c r="B35" s="33" t="s">
        <v>527</v>
      </c>
      <c r="C35" s="15"/>
      <c r="D35" s="15"/>
      <c r="E35" s="15"/>
      <c r="F35" s="15">
        <v>250</v>
      </c>
      <c r="G35" s="61"/>
      <c r="H35" s="52"/>
      <c r="I35" s="52"/>
      <c r="J35" s="52"/>
    </row>
    <row r="36" spans="1:10" ht="36">
      <c r="A36" s="56"/>
      <c r="B36" s="33" t="s">
        <v>422</v>
      </c>
      <c r="C36" s="14" t="s">
        <v>141</v>
      </c>
      <c r="D36" s="15">
        <v>34</v>
      </c>
      <c r="E36" s="15">
        <v>100</v>
      </c>
      <c r="F36" s="15">
        <v>140</v>
      </c>
      <c r="G36" s="61"/>
      <c r="H36" s="52"/>
      <c r="I36" s="52"/>
      <c r="J36" s="52"/>
    </row>
    <row r="37" spans="1:10" ht="24">
      <c r="A37" s="56"/>
      <c r="B37" s="33" t="s">
        <v>423</v>
      </c>
      <c r="C37" s="15" t="s">
        <v>19</v>
      </c>
      <c r="D37" s="15">
        <v>16</v>
      </c>
      <c r="E37" s="15">
        <v>16</v>
      </c>
      <c r="F37" s="15">
        <v>60</v>
      </c>
      <c r="G37" s="61"/>
      <c r="H37" s="52"/>
      <c r="I37" s="52"/>
      <c r="J37" s="52"/>
    </row>
    <row r="38" spans="1:10" ht="24">
      <c r="A38" s="56"/>
      <c r="B38" s="33" t="s">
        <v>424</v>
      </c>
      <c r="C38" s="15" t="s">
        <v>19</v>
      </c>
      <c r="D38" s="15">
        <v>21</v>
      </c>
      <c r="E38" s="15">
        <v>21</v>
      </c>
      <c r="F38" s="15">
        <v>80</v>
      </c>
      <c r="G38" s="61"/>
      <c r="H38" s="52"/>
      <c r="I38" s="52"/>
      <c r="J38" s="52"/>
    </row>
    <row r="39" spans="1:10" ht="24">
      <c r="A39" s="56"/>
      <c r="B39" s="33" t="s">
        <v>425</v>
      </c>
      <c r="C39" s="15" t="s">
        <v>192</v>
      </c>
      <c r="D39" s="15"/>
      <c r="E39" s="15"/>
      <c r="F39" s="15">
        <v>80</v>
      </c>
      <c r="G39" s="61"/>
      <c r="H39" s="52"/>
      <c r="I39" s="52"/>
      <c r="J39" s="52"/>
    </row>
    <row r="40" spans="1:10" ht="48">
      <c r="A40" s="56"/>
      <c r="B40" s="33" t="s">
        <v>21</v>
      </c>
      <c r="C40" s="14" t="s">
        <v>540</v>
      </c>
      <c r="D40" s="15"/>
      <c r="E40" s="15"/>
      <c r="F40" s="15">
        <v>90</v>
      </c>
      <c r="G40" s="61"/>
      <c r="H40" s="52"/>
      <c r="I40" s="52"/>
      <c r="J40" s="52"/>
    </row>
    <row r="41" spans="1:10" ht="24">
      <c r="A41" s="57"/>
      <c r="B41" s="33" t="s">
        <v>426</v>
      </c>
      <c r="C41" s="15" t="s">
        <v>191</v>
      </c>
      <c r="D41" s="15">
        <v>5</v>
      </c>
      <c r="E41" s="15">
        <v>10</v>
      </c>
      <c r="F41" s="15">
        <v>3</v>
      </c>
      <c r="G41" s="61"/>
      <c r="H41" s="62"/>
      <c r="I41" s="62"/>
      <c r="J41" s="62"/>
    </row>
    <row r="42" spans="1:10" ht="36">
      <c r="A42" s="56" t="s">
        <v>534</v>
      </c>
      <c r="B42" s="57" t="s">
        <v>22</v>
      </c>
      <c r="C42" s="22" t="s">
        <v>19</v>
      </c>
      <c r="D42" s="22">
        <v>10</v>
      </c>
      <c r="E42" s="22">
        <v>10</v>
      </c>
      <c r="F42" s="22">
        <v>60</v>
      </c>
      <c r="G42" s="61"/>
      <c r="H42" s="52"/>
      <c r="I42" s="52"/>
      <c r="J42" s="52"/>
    </row>
    <row r="43" spans="1:10" ht="24">
      <c r="A43" s="56"/>
      <c r="B43" s="33" t="s">
        <v>427</v>
      </c>
      <c r="C43" s="15" t="s">
        <v>137</v>
      </c>
      <c r="D43" s="15"/>
      <c r="E43" s="15"/>
      <c r="F43" s="15">
        <v>100</v>
      </c>
      <c r="G43" s="61"/>
      <c r="H43" s="52"/>
      <c r="I43" s="52"/>
      <c r="J43" s="52"/>
    </row>
    <row r="44" spans="1:10" ht="36">
      <c r="A44" s="56"/>
      <c r="B44" s="33" t="s">
        <v>527</v>
      </c>
      <c r="C44" s="15"/>
      <c r="D44" s="15"/>
      <c r="E44" s="15"/>
      <c r="F44" s="15">
        <v>250</v>
      </c>
      <c r="G44" s="61"/>
      <c r="H44" s="52"/>
      <c r="I44" s="52"/>
      <c r="J44" s="52"/>
    </row>
    <row r="45" spans="1:10" ht="24">
      <c r="A45" s="56"/>
      <c r="B45" s="33" t="s">
        <v>528</v>
      </c>
      <c r="C45" s="15" t="s">
        <v>191</v>
      </c>
      <c r="D45" s="15">
        <v>16</v>
      </c>
      <c r="E45" s="15">
        <v>15</v>
      </c>
      <c r="F45" s="15">
        <v>4</v>
      </c>
      <c r="G45" s="61"/>
      <c r="H45" s="52"/>
      <c r="I45" s="52"/>
      <c r="J45" s="52"/>
    </row>
    <row r="46" spans="1:10" ht="24">
      <c r="A46" s="56"/>
      <c r="B46" s="33" t="s">
        <v>529</v>
      </c>
      <c r="C46" s="15" t="s">
        <v>191</v>
      </c>
      <c r="D46" s="15">
        <v>18</v>
      </c>
      <c r="E46" s="15">
        <v>19</v>
      </c>
      <c r="F46" s="15">
        <v>4</v>
      </c>
      <c r="G46" s="61"/>
      <c r="H46" s="52"/>
      <c r="I46" s="52"/>
      <c r="J46" s="52"/>
    </row>
    <row r="47" spans="1:10" ht="12">
      <c r="A47" s="60" t="s">
        <v>193</v>
      </c>
      <c r="B47" s="33" t="s">
        <v>428</v>
      </c>
      <c r="C47" s="15" t="s">
        <v>138</v>
      </c>
      <c r="D47" s="15"/>
      <c r="E47" s="15"/>
      <c r="F47" s="15">
        <v>60</v>
      </c>
      <c r="G47" s="113"/>
      <c r="H47" s="69">
        <f>3+3+7</f>
        <v>13</v>
      </c>
      <c r="I47" s="69">
        <f>38</f>
        <v>38</v>
      </c>
      <c r="J47" s="69">
        <v>7</v>
      </c>
    </row>
    <row r="48" spans="1:10" ht="24">
      <c r="A48" s="56"/>
      <c r="B48" s="33" t="s">
        <v>441</v>
      </c>
      <c r="C48" s="15" t="s">
        <v>138</v>
      </c>
      <c r="D48" s="15">
        <v>6</v>
      </c>
      <c r="E48" s="15">
        <v>10</v>
      </c>
      <c r="F48" s="15">
        <v>2</v>
      </c>
      <c r="G48" s="21"/>
      <c r="H48" s="52"/>
      <c r="I48" s="52"/>
      <c r="J48" s="52"/>
    </row>
    <row r="49" spans="1:10" ht="12">
      <c r="A49" s="56"/>
      <c r="B49" s="33" t="s">
        <v>429</v>
      </c>
      <c r="C49" s="15" t="s">
        <v>138</v>
      </c>
      <c r="D49" s="15"/>
      <c r="E49" s="15"/>
      <c r="F49" s="15">
        <v>150</v>
      </c>
      <c r="G49" s="61"/>
      <c r="H49" s="52"/>
      <c r="I49" s="52"/>
      <c r="J49" s="52"/>
    </row>
    <row r="50" spans="1:10" ht="12">
      <c r="A50" s="56"/>
      <c r="B50" s="33" t="s">
        <v>531</v>
      </c>
      <c r="C50" s="15" t="s">
        <v>138</v>
      </c>
      <c r="D50" s="15"/>
      <c r="E50" s="15"/>
      <c r="F50" s="15">
        <v>80</v>
      </c>
      <c r="G50" s="61"/>
      <c r="H50" s="52"/>
      <c r="I50" s="52"/>
      <c r="J50" s="52"/>
    </row>
    <row r="51" spans="1:10" ht="12">
      <c r="A51" s="57"/>
      <c r="B51" s="33" t="s">
        <v>317</v>
      </c>
      <c r="C51" s="15" t="s">
        <v>138</v>
      </c>
      <c r="D51" s="15"/>
      <c r="E51" s="15"/>
      <c r="F51" s="15">
        <v>100</v>
      </c>
      <c r="G51" s="61"/>
      <c r="H51" s="52"/>
      <c r="I51" s="52"/>
      <c r="J51" s="52"/>
    </row>
    <row r="52" spans="1:10" ht="12">
      <c r="A52" s="56" t="s">
        <v>194</v>
      </c>
      <c r="B52" s="33" t="s">
        <v>538</v>
      </c>
      <c r="C52" s="15" t="s">
        <v>20</v>
      </c>
      <c r="D52" s="15"/>
      <c r="E52" s="15"/>
      <c r="F52" s="15">
        <v>100</v>
      </c>
      <c r="G52" s="61"/>
      <c r="H52" s="69">
        <f>8+11+9+1</f>
        <v>29</v>
      </c>
      <c r="I52" s="69">
        <f>35</f>
        <v>35</v>
      </c>
      <c r="J52" s="69"/>
    </row>
    <row r="53" spans="1:10" ht="12">
      <c r="A53" s="97"/>
      <c r="B53" s="33" t="s">
        <v>430</v>
      </c>
      <c r="C53" s="15" t="s">
        <v>20</v>
      </c>
      <c r="D53" s="15"/>
      <c r="E53" s="15"/>
      <c r="F53" s="15">
        <v>70</v>
      </c>
      <c r="G53" s="61"/>
      <c r="H53" s="8"/>
      <c r="I53" s="8"/>
      <c r="J53" s="8"/>
    </row>
    <row r="54" spans="1:10" ht="24">
      <c r="A54" s="56"/>
      <c r="B54" s="33" t="s">
        <v>431</v>
      </c>
      <c r="C54" s="15" t="s">
        <v>20</v>
      </c>
      <c r="D54" s="15">
        <v>19</v>
      </c>
      <c r="E54" s="15">
        <v>18</v>
      </c>
      <c r="F54" s="15">
        <v>90</v>
      </c>
      <c r="G54" s="61"/>
      <c r="H54" s="52"/>
      <c r="I54" s="52"/>
      <c r="J54" s="52"/>
    </row>
    <row r="55" spans="1:10" ht="24">
      <c r="A55" s="56"/>
      <c r="B55" s="33" t="s">
        <v>530</v>
      </c>
      <c r="C55" s="15" t="s">
        <v>20</v>
      </c>
      <c r="D55" s="15"/>
      <c r="E55" s="15"/>
      <c r="F55" s="15">
        <v>70</v>
      </c>
      <c r="G55" s="61"/>
      <c r="H55" s="52"/>
      <c r="I55" s="52"/>
      <c r="J55" s="52"/>
    </row>
    <row r="56" spans="1:10" ht="24">
      <c r="A56" s="56"/>
      <c r="B56" s="33" t="s">
        <v>432</v>
      </c>
      <c r="C56" s="15" t="s">
        <v>20</v>
      </c>
      <c r="D56" s="15"/>
      <c r="E56" s="15"/>
      <c r="F56" s="15">
        <v>70</v>
      </c>
      <c r="G56" s="61"/>
      <c r="H56" s="52"/>
      <c r="I56" s="52"/>
      <c r="J56" s="52"/>
    </row>
    <row r="57" spans="1:10" ht="24">
      <c r="A57" s="56"/>
      <c r="B57" s="33" t="s">
        <v>23</v>
      </c>
      <c r="C57" s="15" t="s">
        <v>20</v>
      </c>
      <c r="D57" s="15">
        <v>19</v>
      </c>
      <c r="E57" s="15">
        <v>39</v>
      </c>
      <c r="F57" s="15">
        <v>120</v>
      </c>
      <c r="G57" s="61"/>
      <c r="H57" s="62"/>
      <c r="I57" s="22"/>
      <c r="J57" s="22"/>
    </row>
    <row r="58" spans="1:10" ht="12">
      <c r="A58" s="33" t="s">
        <v>400</v>
      </c>
      <c r="B58" s="112"/>
      <c r="C58" s="15"/>
      <c r="D58" s="15"/>
      <c r="E58" s="15"/>
      <c r="F58" s="15"/>
      <c r="G58" s="61"/>
      <c r="H58" s="63"/>
      <c r="I58" s="63">
        <v>1</v>
      </c>
      <c r="J58" s="63">
        <f>2+3+3</f>
        <v>8</v>
      </c>
    </row>
    <row r="59" spans="1:10" ht="24">
      <c r="A59" s="60" t="s">
        <v>129</v>
      </c>
      <c r="B59" s="33" t="s">
        <v>433</v>
      </c>
      <c r="C59" s="15" t="s">
        <v>195</v>
      </c>
      <c r="D59" s="15"/>
      <c r="E59" s="15"/>
      <c r="F59" s="15">
        <v>150</v>
      </c>
      <c r="G59" s="61"/>
      <c r="H59" s="52">
        <f>2+3+7</f>
        <v>12</v>
      </c>
      <c r="I59" s="52">
        <f>33</f>
        <v>33</v>
      </c>
      <c r="J59" s="52">
        <f>10</f>
        <v>10</v>
      </c>
    </row>
    <row r="60" spans="1:10" ht="24">
      <c r="A60" s="56"/>
      <c r="B60" s="33" t="s">
        <v>434</v>
      </c>
      <c r="C60" s="15" t="s">
        <v>195</v>
      </c>
      <c r="D60" s="15"/>
      <c r="E60" s="15"/>
      <c r="F60" s="15">
        <v>60</v>
      </c>
      <c r="G60" s="61"/>
      <c r="H60" s="52"/>
      <c r="I60" s="52"/>
      <c r="J60" s="52"/>
    </row>
    <row r="61" spans="1:10" ht="24">
      <c r="A61" s="56"/>
      <c r="B61" s="33" t="s">
        <v>435</v>
      </c>
      <c r="C61" s="15" t="s">
        <v>196</v>
      </c>
      <c r="D61" s="15"/>
      <c r="E61" s="15"/>
      <c r="F61" s="15">
        <v>120</v>
      </c>
      <c r="G61" s="61"/>
      <c r="H61" s="52"/>
      <c r="I61" s="52"/>
      <c r="J61" s="52"/>
    </row>
    <row r="62" spans="1:10" ht="24">
      <c r="A62" s="56"/>
      <c r="B62" s="33" t="s">
        <v>436</v>
      </c>
      <c r="C62" s="15" t="s">
        <v>195</v>
      </c>
      <c r="D62" s="15"/>
      <c r="E62" s="15"/>
      <c r="F62" s="15">
        <v>100</v>
      </c>
      <c r="G62" s="61"/>
      <c r="H62" s="52"/>
      <c r="I62" s="52"/>
      <c r="J62" s="52"/>
    </row>
    <row r="63" spans="1:10" ht="36" customHeight="1">
      <c r="A63" s="57"/>
      <c r="B63" s="33" t="s">
        <v>437</v>
      </c>
      <c r="C63" s="15" t="s">
        <v>195</v>
      </c>
      <c r="D63" s="15"/>
      <c r="E63" s="15"/>
      <c r="F63" s="15">
        <v>150</v>
      </c>
      <c r="G63" s="61"/>
      <c r="H63" s="62"/>
      <c r="I63" s="62"/>
      <c r="J63" s="62"/>
    </row>
    <row r="64" spans="1:10" ht="12">
      <c r="A64" s="56" t="s">
        <v>197</v>
      </c>
      <c r="B64" s="33" t="s">
        <v>429</v>
      </c>
      <c r="C64" s="15" t="s">
        <v>198</v>
      </c>
      <c r="D64" s="15"/>
      <c r="E64" s="15"/>
      <c r="F64" s="15">
        <v>80</v>
      </c>
      <c r="G64" s="61"/>
      <c r="H64" s="8">
        <v>10</v>
      </c>
      <c r="I64" s="8">
        <v>34</v>
      </c>
      <c r="J64" s="19">
        <v>2</v>
      </c>
    </row>
    <row r="65" spans="1:10" ht="24">
      <c r="A65" s="56"/>
      <c r="B65" s="33" t="s">
        <v>440</v>
      </c>
      <c r="C65" s="15" t="s">
        <v>198</v>
      </c>
      <c r="D65" s="15">
        <v>6</v>
      </c>
      <c r="E65" s="15">
        <v>12</v>
      </c>
      <c r="F65" s="15">
        <v>40</v>
      </c>
      <c r="G65" s="61"/>
      <c r="H65" s="52"/>
      <c r="I65" s="52"/>
      <c r="J65" s="52"/>
    </row>
    <row r="66" spans="1:10" ht="24">
      <c r="A66" s="57"/>
      <c r="B66" s="33" t="s">
        <v>438</v>
      </c>
      <c r="C66" s="15" t="s">
        <v>198</v>
      </c>
      <c r="D66" s="15">
        <v>6</v>
      </c>
      <c r="E66" s="15">
        <v>5</v>
      </c>
      <c r="F66" s="15">
        <v>68</v>
      </c>
      <c r="G66" s="61"/>
      <c r="H66" s="62"/>
      <c r="I66" s="62"/>
      <c r="J66" s="62"/>
    </row>
    <row r="67" spans="1:10" ht="12">
      <c r="A67" s="33" t="s">
        <v>130</v>
      </c>
      <c r="B67" s="33"/>
      <c r="C67" s="15"/>
      <c r="D67" s="15"/>
      <c r="E67" s="15"/>
      <c r="F67" s="15"/>
      <c r="G67" s="61"/>
      <c r="H67" s="63">
        <v>1</v>
      </c>
      <c r="I67" s="63">
        <v>2</v>
      </c>
      <c r="J67" s="63">
        <f>2+3+3</f>
        <v>8</v>
      </c>
    </row>
    <row r="68" spans="1:10" ht="24">
      <c r="A68" s="56" t="s">
        <v>199</v>
      </c>
      <c r="B68" s="33" t="s">
        <v>439</v>
      </c>
      <c r="C68" s="15" t="s">
        <v>199</v>
      </c>
      <c r="D68" s="15">
        <v>6</v>
      </c>
      <c r="E68" s="15">
        <v>15</v>
      </c>
      <c r="F68" s="15">
        <v>70</v>
      </c>
      <c r="G68" s="61"/>
      <c r="H68" s="69">
        <f>1+2+4+1</f>
        <v>8</v>
      </c>
      <c r="I68" s="69">
        <v>34</v>
      </c>
      <c r="J68" s="69">
        <v>5</v>
      </c>
    </row>
    <row r="69" spans="1:10" ht="36" customHeight="1">
      <c r="A69" s="56"/>
      <c r="B69" s="33" t="s">
        <v>24</v>
      </c>
      <c r="C69" s="15" t="s">
        <v>200</v>
      </c>
      <c r="D69" s="15">
        <v>6</v>
      </c>
      <c r="E69" s="15">
        <v>24</v>
      </c>
      <c r="F69" s="15">
        <v>40</v>
      </c>
      <c r="G69" s="61"/>
      <c r="H69" s="62"/>
      <c r="I69" s="62"/>
      <c r="J69" s="62"/>
    </row>
    <row r="70" spans="1:10" ht="12">
      <c r="A70" s="33" t="s">
        <v>201</v>
      </c>
      <c r="B70" s="33"/>
      <c r="C70" s="15"/>
      <c r="D70" s="15"/>
      <c r="E70" s="15"/>
      <c r="F70" s="15"/>
      <c r="G70" s="61"/>
      <c r="H70" s="62"/>
      <c r="I70" s="63">
        <f>3+1</f>
        <v>4</v>
      </c>
      <c r="J70" s="63">
        <f>3+3+2</f>
        <v>8</v>
      </c>
    </row>
    <row r="71" spans="1:10" ht="12">
      <c r="A71" s="57" t="s">
        <v>131</v>
      </c>
      <c r="B71" s="33"/>
      <c r="C71" s="15"/>
      <c r="D71" s="15"/>
      <c r="E71" s="15"/>
      <c r="F71" s="15"/>
      <c r="G71" s="61"/>
      <c r="H71" s="63">
        <f>1+5+2</f>
        <v>8</v>
      </c>
      <c r="I71" s="63">
        <v>2</v>
      </c>
      <c r="J71" s="6">
        <v>3</v>
      </c>
    </row>
    <row r="72" spans="1:10" ht="24">
      <c r="A72" s="33" t="s">
        <v>202</v>
      </c>
      <c r="B72" s="33" t="s">
        <v>442</v>
      </c>
      <c r="C72" s="14" t="s">
        <v>203</v>
      </c>
      <c r="D72" s="15"/>
      <c r="E72" s="15"/>
      <c r="F72" s="15">
        <v>70</v>
      </c>
      <c r="G72" s="61"/>
      <c r="H72" s="62">
        <f>2+1+2</f>
        <v>5</v>
      </c>
      <c r="I72" s="62">
        <f>33</f>
        <v>33</v>
      </c>
      <c r="J72" s="62">
        <v>5</v>
      </c>
    </row>
    <row r="73" spans="1:10" ht="12">
      <c r="A73" s="60" t="s">
        <v>132</v>
      </c>
      <c r="B73" s="33" t="s">
        <v>25</v>
      </c>
      <c r="C73" s="15" t="s">
        <v>204</v>
      </c>
      <c r="D73" s="15">
        <v>5</v>
      </c>
      <c r="E73" s="15">
        <v>5</v>
      </c>
      <c r="F73" s="15">
        <v>55</v>
      </c>
      <c r="G73" s="61"/>
      <c r="H73" s="52">
        <f>2+3</f>
        <v>5</v>
      </c>
      <c r="I73" s="52">
        <f>2+3+2</f>
        <v>7</v>
      </c>
      <c r="J73" s="52">
        <f>3+6+7</f>
        <v>16</v>
      </c>
    </row>
    <row r="74" spans="1:10" ht="12">
      <c r="A74" s="97"/>
      <c r="B74" s="33" t="s">
        <v>26</v>
      </c>
      <c r="C74" s="15" t="s">
        <v>204</v>
      </c>
      <c r="D74" s="15"/>
      <c r="E74" s="15"/>
      <c r="F74" s="15">
        <v>25</v>
      </c>
      <c r="G74" s="61"/>
      <c r="H74" s="52"/>
      <c r="I74" s="52"/>
      <c r="J74" s="52"/>
    </row>
    <row r="75" spans="1:10" ht="12">
      <c r="A75" s="57"/>
      <c r="B75" s="33" t="s">
        <v>139</v>
      </c>
      <c r="C75" s="15" t="s">
        <v>204</v>
      </c>
      <c r="D75" s="15"/>
      <c r="E75" s="15"/>
      <c r="F75" s="15">
        <v>25</v>
      </c>
      <c r="G75" s="61"/>
      <c r="H75" s="62"/>
      <c r="I75" s="62"/>
      <c r="J75" s="62"/>
    </row>
    <row r="76" spans="1:10" ht="24">
      <c r="A76" s="60" t="s">
        <v>133</v>
      </c>
      <c r="B76" s="33" t="s">
        <v>443</v>
      </c>
      <c r="C76" s="15" t="s">
        <v>205</v>
      </c>
      <c r="D76" s="15"/>
      <c r="E76" s="15"/>
      <c r="F76" s="15">
        <v>65</v>
      </c>
      <c r="G76" s="61"/>
      <c r="H76" s="52">
        <f>13+8+8+1</f>
        <v>30</v>
      </c>
      <c r="I76" s="52">
        <f>39</f>
        <v>39</v>
      </c>
      <c r="J76" s="52"/>
    </row>
    <row r="77" spans="1:10" ht="24">
      <c r="A77" s="56"/>
      <c r="B77" s="33" t="s">
        <v>444</v>
      </c>
      <c r="C77" s="15" t="s">
        <v>27</v>
      </c>
      <c r="D77" s="15"/>
      <c r="E77" s="15"/>
      <c r="F77" s="15">
        <v>70</v>
      </c>
      <c r="G77" s="25"/>
      <c r="H77" s="52"/>
      <c r="I77" s="52"/>
      <c r="J77" s="52"/>
    </row>
    <row r="78" spans="1:10" ht="24">
      <c r="A78" s="56"/>
      <c r="B78" s="33" t="s">
        <v>445</v>
      </c>
      <c r="C78" s="15" t="s">
        <v>27</v>
      </c>
      <c r="D78" s="22"/>
      <c r="E78" s="22"/>
      <c r="F78" s="22">
        <v>113</v>
      </c>
      <c r="G78" s="29"/>
      <c r="H78" s="52"/>
      <c r="I78" s="52"/>
      <c r="J78" s="52"/>
    </row>
    <row r="79" spans="1:10" ht="24">
      <c r="A79" s="56"/>
      <c r="B79" s="33" t="s">
        <v>446</v>
      </c>
      <c r="C79" s="15" t="s">
        <v>27</v>
      </c>
      <c r="D79" s="15"/>
      <c r="E79" s="15"/>
      <c r="F79" s="15">
        <v>70</v>
      </c>
      <c r="G79" s="61"/>
      <c r="H79" s="52"/>
      <c r="I79" s="52"/>
      <c r="J79" s="52"/>
    </row>
    <row r="80" spans="1:10" ht="24">
      <c r="A80" s="56"/>
      <c r="B80" s="33" t="s">
        <v>447</v>
      </c>
      <c r="C80" s="15" t="s">
        <v>27</v>
      </c>
      <c r="D80" s="15"/>
      <c r="E80" s="15"/>
      <c r="F80" s="15">
        <v>13</v>
      </c>
      <c r="G80" s="61"/>
      <c r="H80" s="52"/>
      <c r="I80" s="52"/>
      <c r="J80" s="52"/>
    </row>
    <row r="81" spans="1:10" ht="24">
      <c r="A81" s="56"/>
      <c r="B81" s="33" t="s">
        <v>28</v>
      </c>
      <c r="C81" s="15" t="s">
        <v>27</v>
      </c>
      <c r="D81" s="15"/>
      <c r="E81" s="15"/>
      <c r="F81" s="15">
        <v>80</v>
      </c>
      <c r="G81" s="61"/>
      <c r="H81" s="52"/>
      <c r="I81" s="52"/>
      <c r="J81" s="52"/>
    </row>
    <row r="82" spans="1:10" ht="24">
      <c r="A82" s="57"/>
      <c r="B82" s="33" t="s">
        <v>29</v>
      </c>
      <c r="C82" s="15" t="s">
        <v>27</v>
      </c>
      <c r="D82" s="15"/>
      <c r="E82" s="15"/>
      <c r="F82" s="15">
        <v>130</v>
      </c>
      <c r="G82" s="61"/>
      <c r="H82" s="52"/>
      <c r="I82" s="52"/>
      <c r="J82" s="52"/>
    </row>
    <row r="83" spans="1:10" ht="24">
      <c r="A83" s="56" t="s">
        <v>206</v>
      </c>
      <c r="B83" s="33" t="s">
        <v>433</v>
      </c>
      <c r="C83" s="15" t="s">
        <v>207</v>
      </c>
      <c r="D83" s="15"/>
      <c r="E83" s="15"/>
      <c r="F83" s="15">
        <v>80</v>
      </c>
      <c r="G83" s="61"/>
      <c r="H83" s="69">
        <f>3+3+5</f>
        <v>11</v>
      </c>
      <c r="I83" s="69">
        <f>32</f>
        <v>32</v>
      </c>
      <c r="J83" s="69"/>
    </row>
    <row r="84" spans="1:10" ht="24">
      <c r="A84" s="56"/>
      <c r="B84" s="33" t="s">
        <v>448</v>
      </c>
      <c r="C84" s="15" t="s">
        <v>207</v>
      </c>
      <c r="D84" s="15"/>
      <c r="E84" s="15"/>
      <c r="F84" s="15">
        <v>50</v>
      </c>
      <c r="G84" s="61"/>
      <c r="H84" s="52"/>
      <c r="I84" s="52"/>
      <c r="J84" s="52"/>
    </row>
    <row r="85" spans="1:10" ht="12">
      <c r="A85" s="57"/>
      <c r="B85" s="33" t="s">
        <v>368</v>
      </c>
      <c r="C85" s="15" t="s">
        <v>207</v>
      </c>
      <c r="D85" s="15"/>
      <c r="E85" s="15"/>
      <c r="F85" s="15">
        <v>80</v>
      </c>
      <c r="G85" s="61"/>
      <c r="H85" s="52"/>
      <c r="I85" s="52"/>
      <c r="J85" s="52"/>
    </row>
    <row r="86" spans="1:10" ht="24">
      <c r="A86" s="33" t="s">
        <v>296</v>
      </c>
      <c r="B86" s="33" t="s">
        <v>449</v>
      </c>
      <c r="C86" s="15" t="s">
        <v>296</v>
      </c>
      <c r="D86" s="15"/>
      <c r="E86" s="15"/>
      <c r="F86" s="15">
        <v>75</v>
      </c>
      <c r="G86" s="61"/>
      <c r="H86" s="63">
        <f>4+4+8</f>
        <v>16</v>
      </c>
      <c r="I86" s="63">
        <f>36</f>
        <v>36</v>
      </c>
      <c r="J86" s="63">
        <v>5</v>
      </c>
    </row>
    <row r="87" spans="1:10" ht="12">
      <c r="A87" s="60" t="s">
        <v>208</v>
      </c>
      <c r="B87" s="33" t="s">
        <v>450</v>
      </c>
      <c r="C87" s="15" t="s">
        <v>140</v>
      </c>
      <c r="D87" s="15"/>
      <c r="E87" s="15"/>
      <c r="F87" s="15">
        <v>60</v>
      </c>
      <c r="G87" s="61"/>
      <c r="H87" s="69">
        <f>3+3+3</f>
        <v>9</v>
      </c>
      <c r="I87" s="69">
        <f>36</f>
        <v>36</v>
      </c>
      <c r="J87" s="69">
        <f>13</f>
        <v>13</v>
      </c>
    </row>
    <row r="88" spans="1:10" ht="24">
      <c r="A88" s="56"/>
      <c r="B88" s="33" t="s">
        <v>451</v>
      </c>
      <c r="C88" s="15" t="s">
        <v>140</v>
      </c>
      <c r="D88" s="15"/>
      <c r="E88" s="15"/>
      <c r="F88" s="15">
        <v>42</v>
      </c>
      <c r="G88" s="61"/>
      <c r="H88" s="52"/>
      <c r="I88" s="52"/>
      <c r="J88" s="52"/>
    </row>
    <row r="89" spans="1:10" ht="24">
      <c r="A89" s="57"/>
      <c r="B89" s="33" t="s">
        <v>452</v>
      </c>
      <c r="C89" s="15" t="s">
        <v>140</v>
      </c>
      <c r="D89" s="15">
        <v>4</v>
      </c>
      <c r="E89" s="15">
        <v>6</v>
      </c>
      <c r="F89" s="15">
        <v>20</v>
      </c>
      <c r="G89" s="22"/>
      <c r="H89" s="62"/>
      <c r="I89" s="62"/>
      <c r="J89" s="62"/>
    </row>
    <row r="90" spans="1:10" ht="24">
      <c r="A90" s="56" t="s">
        <v>134</v>
      </c>
      <c r="B90" s="33" t="s">
        <v>30</v>
      </c>
      <c r="C90" s="15" t="s">
        <v>209</v>
      </c>
      <c r="D90" s="15">
        <v>19</v>
      </c>
      <c r="E90" s="15">
        <v>38</v>
      </c>
      <c r="F90" s="15">
        <v>6</v>
      </c>
      <c r="G90" s="61"/>
      <c r="H90" s="52">
        <f>8+9+8+1</f>
        <v>26</v>
      </c>
      <c r="I90" s="52">
        <v>40</v>
      </c>
      <c r="J90" s="52">
        <f>4+4</f>
        <v>8</v>
      </c>
    </row>
    <row r="91" spans="1:10" ht="24">
      <c r="A91" s="56"/>
      <c r="B91" s="33" t="s">
        <v>453</v>
      </c>
      <c r="C91" s="15" t="s">
        <v>209</v>
      </c>
      <c r="D91" s="15">
        <v>19</v>
      </c>
      <c r="E91" s="15">
        <v>36</v>
      </c>
      <c r="F91" s="15">
        <v>450</v>
      </c>
      <c r="G91" s="61"/>
      <c r="H91" s="52"/>
      <c r="I91" s="52"/>
      <c r="J91" s="52"/>
    </row>
    <row r="92" spans="1:10" ht="12">
      <c r="A92" s="56"/>
      <c r="B92" s="33" t="s">
        <v>454</v>
      </c>
      <c r="C92" s="15" t="s">
        <v>209</v>
      </c>
      <c r="D92" s="15"/>
      <c r="E92" s="15"/>
      <c r="F92" s="15">
        <v>150</v>
      </c>
      <c r="G92" s="61"/>
      <c r="H92" s="52"/>
      <c r="I92" s="52"/>
      <c r="J92" s="52"/>
    </row>
    <row r="93" spans="1:10" ht="24">
      <c r="A93" s="56"/>
      <c r="B93" s="33" t="s">
        <v>455</v>
      </c>
      <c r="C93" s="15" t="s">
        <v>209</v>
      </c>
      <c r="D93" s="15"/>
      <c r="E93" s="15"/>
      <c r="F93" s="15">
        <v>100</v>
      </c>
      <c r="G93" s="61"/>
      <c r="H93" s="52"/>
      <c r="I93" s="52"/>
      <c r="J93" s="52"/>
    </row>
    <row r="94" spans="1:10" ht="12">
      <c r="A94" s="56"/>
      <c r="B94" s="33" t="s">
        <v>456</v>
      </c>
      <c r="C94" s="15" t="s">
        <v>209</v>
      </c>
      <c r="D94" s="15"/>
      <c r="E94" s="15"/>
      <c r="F94" s="15">
        <v>300</v>
      </c>
      <c r="G94" s="61"/>
      <c r="H94" s="52"/>
      <c r="I94" s="52"/>
      <c r="J94" s="52"/>
    </row>
    <row r="95" spans="1:10" ht="12">
      <c r="A95" s="56"/>
      <c r="B95" s="33" t="s">
        <v>457</v>
      </c>
      <c r="C95" s="15" t="s">
        <v>209</v>
      </c>
      <c r="D95" s="15"/>
      <c r="E95" s="15"/>
      <c r="F95" s="15">
        <v>150</v>
      </c>
      <c r="G95" s="61"/>
      <c r="H95" s="62"/>
      <c r="I95" s="62"/>
      <c r="J95" s="62"/>
    </row>
    <row r="96" spans="1:10" ht="36">
      <c r="A96" s="33" t="s">
        <v>128</v>
      </c>
      <c r="B96" s="33" t="s">
        <v>31</v>
      </c>
      <c r="C96" s="15" t="s">
        <v>32</v>
      </c>
      <c r="D96" s="15">
        <v>19</v>
      </c>
      <c r="E96" s="15">
        <v>38</v>
      </c>
      <c r="F96" s="15">
        <v>100</v>
      </c>
      <c r="G96" s="61"/>
      <c r="H96" s="63">
        <f>2+2+3</f>
        <v>7</v>
      </c>
      <c r="I96" s="63">
        <f>32</f>
        <v>32</v>
      </c>
      <c r="J96" s="63"/>
    </row>
    <row r="97" spans="1:10" ht="24">
      <c r="A97" s="56" t="s">
        <v>135</v>
      </c>
      <c r="B97" s="33" t="s">
        <v>458</v>
      </c>
      <c r="C97" s="15" t="s">
        <v>210</v>
      </c>
      <c r="D97" s="15">
        <v>11</v>
      </c>
      <c r="E97" s="15">
        <v>11</v>
      </c>
      <c r="F97" s="15">
        <v>7</v>
      </c>
      <c r="G97" s="22"/>
      <c r="H97" s="63">
        <f>1+1</f>
        <v>2</v>
      </c>
      <c r="I97" s="63">
        <v>3</v>
      </c>
      <c r="J97" s="63">
        <f>1+5+1</f>
        <v>7</v>
      </c>
    </row>
    <row r="98" spans="1:10" ht="24">
      <c r="A98" s="33" t="s">
        <v>401</v>
      </c>
      <c r="B98" s="33"/>
      <c r="C98" s="15"/>
      <c r="D98" s="15"/>
      <c r="E98" s="15"/>
      <c r="F98" s="15"/>
      <c r="G98" s="61"/>
      <c r="H98" s="63"/>
      <c r="I98" s="63">
        <v>2</v>
      </c>
      <c r="J98" s="63">
        <f>2+2+3</f>
        <v>7</v>
      </c>
    </row>
    <row r="99" spans="1:10" ht="24">
      <c r="A99" s="33" t="s">
        <v>402</v>
      </c>
      <c r="B99" s="33"/>
      <c r="C99" s="15"/>
      <c r="D99" s="15"/>
      <c r="E99" s="15"/>
      <c r="F99" s="15"/>
      <c r="G99" s="61"/>
      <c r="H99" s="62"/>
      <c r="I99" s="63">
        <v>2</v>
      </c>
      <c r="J99" s="63">
        <f>3+3+2</f>
        <v>8</v>
      </c>
    </row>
    <row r="100" spans="1:10" ht="12">
      <c r="A100" s="33" t="s">
        <v>211</v>
      </c>
      <c r="B100" s="33"/>
      <c r="C100" s="15"/>
      <c r="D100" s="15"/>
      <c r="E100" s="15"/>
      <c r="F100" s="15"/>
      <c r="G100" s="61"/>
      <c r="H100" s="63">
        <v>1</v>
      </c>
      <c r="I100" s="63">
        <v>2</v>
      </c>
      <c r="J100" s="6">
        <f>2+3+1</f>
        <v>6</v>
      </c>
    </row>
    <row r="101" spans="1:10" ht="24">
      <c r="A101" s="60" t="s">
        <v>136</v>
      </c>
      <c r="B101" s="60" t="s">
        <v>532</v>
      </c>
      <c r="C101" s="15" t="s">
        <v>533</v>
      </c>
      <c r="D101" s="15"/>
      <c r="E101" s="15"/>
      <c r="F101" s="15">
        <v>300</v>
      </c>
      <c r="G101" s="61"/>
      <c r="H101" s="52">
        <v>14</v>
      </c>
      <c r="I101" s="52">
        <v>10</v>
      </c>
      <c r="J101" s="19">
        <v>6</v>
      </c>
    </row>
    <row r="102" spans="1:10" ht="36">
      <c r="A102" s="56"/>
      <c r="B102" s="33" t="s">
        <v>33</v>
      </c>
      <c r="C102" s="88" t="s">
        <v>533</v>
      </c>
      <c r="D102" s="15">
        <v>12</v>
      </c>
      <c r="E102" s="15">
        <v>11</v>
      </c>
      <c r="F102" s="15">
        <v>5</v>
      </c>
      <c r="G102" s="61"/>
      <c r="H102" s="52"/>
      <c r="I102" s="52"/>
      <c r="J102" s="52"/>
    </row>
    <row r="103" spans="1:10" ht="24">
      <c r="A103" s="57"/>
      <c r="B103" s="57" t="s">
        <v>539</v>
      </c>
      <c r="C103" s="15" t="s">
        <v>533</v>
      </c>
      <c r="D103" s="15"/>
      <c r="E103" s="15"/>
      <c r="F103" s="15">
        <v>50</v>
      </c>
      <c r="G103" s="61"/>
      <c r="H103" s="62"/>
      <c r="I103" s="62"/>
      <c r="J103" s="62"/>
    </row>
    <row r="104" spans="1:10" ht="36">
      <c r="A104" s="56" t="s">
        <v>212</v>
      </c>
      <c r="B104" s="33" t="s">
        <v>34</v>
      </c>
      <c r="C104" s="15" t="s">
        <v>213</v>
      </c>
      <c r="D104" s="15"/>
      <c r="E104" s="15"/>
      <c r="F104" s="15">
        <v>60</v>
      </c>
      <c r="G104" s="113"/>
      <c r="H104" s="52">
        <f>8+6+11+1</f>
        <v>26</v>
      </c>
      <c r="I104" s="52">
        <f>36</f>
        <v>36</v>
      </c>
      <c r="J104" s="52">
        <f>3+10+3</f>
        <v>16</v>
      </c>
    </row>
    <row r="105" spans="1:10" ht="12">
      <c r="A105" s="56"/>
      <c r="B105" s="33" t="s">
        <v>35</v>
      </c>
      <c r="C105" s="15" t="s">
        <v>213</v>
      </c>
      <c r="D105" s="15"/>
      <c r="E105" s="15"/>
      <c r="F105" s="15">
        <v>18</v>
      </c>
      <c r="G105" s="21"/>
      <c r="H105" s="52"/>
      <c r="I105" s="52"/>
      <c r="J105" s="52"/>
    </row>
    <row r="106" spans="1:10" ht="24">
      <c r="A106" s="56"/>
      <c r="B106" s="33" t="s">
        <v>76</v>
      </c>
      <c r="C106" s="15" t="s">
        <v>213</v>
      </c>
      <c r="D106" s="15">
        <v>19</v>
      </c>
      <c r="E106" s="15">
        <v>57</v>
      </c>
      <c r="F106" s="15">
        <v>450</v>
      </c>
      <c r="G106" s="61"/>
      <c r="H106" s="52"/>
      <c r="I106" s="52"/>
      <c r="J106" s="52"/>
    </row>
    <row r="107" spans="1:10" ht="24">
      <c r="A107" s="56"/>
      <c r="B107" s="33" t="s">
        <v>77</v>
      </c>
      <c r="C107" s="15" t="s">
        <v>214</v>
      </c>
      <c r="D107" s="15">
        <v>19</v>
      </c>
      <c r="E107" s="15">
        <v>38</v>
      </c>
      <c r="F107" s="15">
        <v>120</v>
      </c>
      <c r="G107" s="61"/>
      <c r="H107" s="52"/>
      <c r="I107" s="52"/>
      <c r="J107" s="52"/>
    </row>
    <row r="108" spans="1:10" ht="24">
      <c r="A108" s="5"/>
      <c r="B108" s="33" t="s">
        <v>36</v>
      </c>
      <c r="C108" s="15" t="s">
        <v>213</v>
      </c>
      <c r="D108" s="15">
        <v>21</v>
      </c>
      <c r="E108" s="15">
        <v>19</v>
      </c>
      <c r="F108" s="15">
        <v>25</v>
      </c>
      <c r="G108" s="61"/>
      <c r="H108" s="5"/>
      <c r="I108" s="5"/>
      <c r="J108" s="5"/>
    </row>
    <row r="109" spans="1:10" ht="36">
      <c r="A109" s="56" t="s">
        <v>215</v>
      </c>
      <c r="B109" s="33" t="s">
        <v>78</v>
      </c>
      <c r="C109" s="15" t="s">
        <v>216</v>
      </c>
      <c r="D109" s="15">
        <v>27</v>
      </c>
      <c r="E109" s="15">
        <v>40</v>
      </c>
      <c r="F109" s="15">
        <v>130</v>
      </c>
      <c r="G109" s="61"/>
      <c r="H109" s="69">
        <f>4+5+5+1</f>
        <v>15</v>
      </c>
      <c r="I109" s="69">
        <v>38</v>
      </c>
      <c r="J109" s="69">
        <f>4+2+4</f>
        <v>10</v>
      </c>
    </row>
    <row r="110" spans="1:10" ht="36">
      <c r="A110" s="56"/>
      <c r="B110" s="33" t="s">
        <v>37</v>
      </c>
      <c r="C110" s="15" t="s">
        <v>216</v>
      </c>
      <c r="D110" s="15">
        <v>4</v>
      </c>
      <c r="E110" s="15">
        <v>8</v>
      </c>
      <c r="F110" s="15">
        <v>20</v>
      </c>
      <c r="G110" s="61"/>
      <c r="H110" s="52"/>
      <c r="I110" s="52"/>
      <c r="J110" s="52"/>
    </row>
    <row r="111" spans="1:10" ht="24">
      <c r="A111" s="56"/>
      <c r="B111" s="33" t="s">
        <v>79</v>
      </c>
      <c r="C111" s="15" t="s">
        <v>216</v>
      </c>
      <c r="D111" s="15"/>
      <c r="E111" s="15"/>
      <c r="F111" s="15">
        <v>70</v>
      </c>
      <c r="G111" s="61"/>
      <c r="H111" s="52"/>
      <c r="I111" s="52"/>
      <c r="J111" s="52"/>
    </row>
    <row r="112" spans="1:10" ht="36">
      <c r="A112" s="57"/>
      <c r="B112" s="33" t="s">
        <v>38</v>
      </c>
      <c r="C112" s="15" t="s">
        <v>216</v>
      </c>
      <c r="D112" s="15"/>
      <c r="E112" s="15"/>
      <c r="F112" s="15">
        <v>60</v>
      </c>
      <c r="G112" s="61"/>
      <c r="H112" s="62"/>
      <c r="I112" s="62"/>
      <c r="J112" s="62"/>
    </row>
    <row r="113" spans="1:10" ht="12.75" thickBot="1">
      <c r="A113" s="98"/>
      <c r="B113" s="86"/>
      <c r="C113" s="83"/>
      <c r="D113" s="83"/>
      <c r="E113" s="83"/>
      <c r="F113" s="83"/>
      <c r="G113" s="64"/>
      <c r="H113" s="87"/>
      <c r="I113" s="87"/>
      <c r="J113" s="87"/>
    </row>
    <row r="114" spans="1:10" ht="12.75" thickBot="1">
      <c r="A114" s="98"/>
      <c r="B114" s="85" t="s">
        <v>403</v>
      </c>
      <c r="C114" s="84"/>
      <c r="D114" s="76">
        <f>SUM(D4:D112)</f>
        <v>524</v>
      </c>
      <c r="E114" s="76">
        <f>SUM(E4:E112)</f>
        <v>846</v>
      </c>
      <c r="F114" s="76">
        <f>SUM(F4:F112)</f>
        <v>8574</v>
      </c>
      <c r="G114" s="75"/>
      <c r="H114" s="78">
        <f>SUM(H4:H112)</f>
        <v>370</v>
      </c>
      <c r="I114" s="78">
        <f>SUM(I4:I112)</f>
        <v>717</v>
      </c>
      <c r="J114" s="79">
        <f>SUM(J4:J112)</f>
        <v>229</v>
      </c>
    </row>
    <row r="115" spans="1:10" ht="12">
      <c r="A115" s="73"/>
      <c r="B115" s="80"/>
      <c r="C115" s="80"/>
      <c r="D115" s="81"/>
      <c r="E115" s="81"/>
      <c r="F115" s="81"/>
      <c r="H115" s="82"/>
      <c r="I115" s="82"/>
      <c r="J115" s="82"/>
    </row>
    <row r="116" spans="1:10" ht="12">
      <c r="A116" s="73"/>
      <c r="D116" s="10"/>
      <c r="E116" s="10"/>
      <c r="G116" s="38"/>
      <c r="H116" s="48"/>
      <c r="I116" s="48"/>
      <c r="J116" s="48"/>
    </row>
    <row r="117" ht="12">
      <c r="A117" s="73"/>
    </row>
    <row r="118" spans="1:10" ht="12">
      <c r="A118" s="73"/>
      <c r="D118" s="10"/>
      <c r="E118" s="10"/>
      <c r="F118" s="10"/>
      <c r="H118" s="48"/>
      <c r="I118" s="48"/>
      <c r="J118" s="48"/>
    </row>
    <row r="119" spans="1:10" ht="12">
      <c r="A119" s="73"/>
      <c r="D119" s="10"/>
      <c r="E119" s="10"/>
      <c r="F119" s="10"/>
      <c r="H119" s="48"/>
      <c r="I119" s="48"/>
      <c r="J119" s="48"/>
    </row>
    <row r="120" spans="1:10" ht="12">
      <c r="A120" s="73"/>
      <c r="D120" s="10"/>
      <c r="E120" s="10"/>
      <c r="F120" s="10"/>
      <c r="H120" s="48"/>
      <c r="I120" s="48"/>
      <c r="J120" s="48"/>
    </row>
    <row r="121" spans="1:10" ht="12">
      <c r="A121" s="73"/>
      <c r="D121" s="10"/>
      <c r="E121" s="10"/>
      <c r="F121" s="10"/>
      <c r="H121" s="48"/>
      <c r="I121" s="48"/>
      <c r="J121" s="48"/>
    </row>
    <row r="122" spans="1:10" ht="12">
      <c r="A122" s="73"/>
      <c r="D122" s="10"/>
      <c r="E122" s="10"/>
      <c r="F122" s="10"/>
      <c r="H122" s="48"/>
      <c r="I122" s="48"/>
      <c r="J122" s="48"/>
    </row>
    <row r="123" spans="1:10" ht="12">
      <c r="A123" s="73"/>
      <c r="D123" s="10"/>
      <c r="E123" s="10"/>
      <c r="F123" s="10"/>
      <c r="H123" s="48"/>
      <c r="I123" s="48"/>
      <c r="J123" s="48"/>
    </row>
    <row r="124" spans="1:10" ht="12">
      <c r="A124" s="73"/>
      <c r="D124" s="10"/>
      <c r="E124" s="10"/>
      <c r="F124" s="10"/>
      <c r="H124" s="48"/>
      <c r="I124" s="48"/>
      <c r="J124" s="48"/>
    </row>
    <row r="125" spans="1:10" ht="12">
      <c r="A125" s="73"/>
      <c r="D125" s="10"/>
      <c r="E125" s="10"/>
      <c r="F125" s="10"/>
      <c r="H125" s="48"/>
      <c r="I125" s="48"/>
      <c r="J125" s="48"/>
    </row>
    <row r="126" spans="1:10" ht="12">
      <c r="A126" s="73"/>
      <c r="D126" s="10"/>
      <c r="E126" s="10"/>
      <c r="F126" s="10"/>
      <c r="H126" s="48"/>
      <c r="I126" s="48"/>
      <c r="J126" s="48"/>
    </row>
    <row r="127" spans="1:10" ht="12">
      <c r="A127" s="73"/>
      <c r="D127" s="10"/>
      <c r="E127" s="10"/>
      <c r="F127" s="10"/>
      <c r="H127" s="48"/>
      <c r="I127" s="48"/>
      <c r="J127" s="48"/>
    </row>
    <row r="128" spans="1:10" ht="12">
      <c r="A128" s="73"/>
      <c r="D128" s="10"/>
      <c r="E128" s="10"/>
      <c r="F128" s="10"/>
      <c r="H128" s="48"/>
      <c r="I128" s="48"/>
      <c r="J128" s="48"/>
    </row>
    <row r="129" spans="1:10" ht="12">
      <c r="A129" s="73"/>
      <c r="D129" s="10"/>
      <c r="E129" s="10"/>
      <c r="F129" s="10"/>
      <c r="H129" s="48"/>
      <c r="I129" s="48"/>
      <c r="J129" s="48"/>
    </row>
    <row r="130" spans="1:10" ht="12">
      <c r="A130" s="73"/>
      <c r="H130" s="48"/>
      <c r="I130" s="48"/>
      <c r="J130" s="48"/>
    </row>
    <row r="131" spans="1:10" ht="12">
      <c r="A131" s="73"/>
      <c r="H131" s="48"/>
      <c r="I131" s="48"/>
      <c r="J131" s="48"/>
    </row>
    <row r="132" spans="1:10" ht="12">
      <c r="A132" s="73"/>
      <c r="H132" s="48"/>
      <c r="I132" s="48"/>
      <c r="J132" s="48"/>
    </row>
    <row r="133" spans="1:10" ht="12">
      <c r="A133" s="73"/>
      <c r="H133" s="48"/>
      <c r="I133" s="48"/>
      <c r="J133" s="48"/>
    </row>
    <row r="134" spans="1:10" ht="12">
      <c r="A134" s="73"/>
      <c r="H134" s="48"/>
      <c r="I134" s="48"/>
      <c r="J134" s="48"/>
    </row>
    <row r="135" spans="1:10" ht="12">
      <c r="A135" s="73"/>
      <c r="H135" s="48"/>
      <c r="I135" s="48"/>
      <c r="J135" s="48"/>
    </row>
    <row r="136" spans="1:10" ht="12">
      <c r="A136" s="73"/>
      <c r="H136" s="48"/>
      <c r="I136" s="48"/>
      <c r="J136" s="48"/>
    </row>
    <row r="137" spans="1:10" ht="12">
      <c r="A137" s="73"/>
      <c r="H137" s="10"/>
      <c r="I137" s="10"/>
      <c r="J137" s="10"/>
    </row>
    <row r="138" spans="1:10" ht="12">
      <c r="A138" s="73"/>
      <c r="H138" s="10"/>
      <c r="I138" s="10"/>
      <c r="J138" s="10"/>
    </row>
    <row r="139" spans="1:10" ht="12">
      <c r="A139" s="73"/>
      <c r="H139" s="10"/>
      <c r="I139" s="10"/>
      <c r="J139" s="10"/>
    </row>
    <row r="140" spans="1:10" ht="12">
      <c r="A140" s="73"/>
      <c r="H140" s="10"/>
      <c r="I140" s="10"/>
      <c r="J140" s="10"/>
    </row>
    <row r="141" spans="1:10" ht="12">
      <c r="A141" s="73"/>
      <c r="H141" s="10"/>
      <c r="I141" s="10"/>
      <c r="J141" s="10"/>
    </row>
    <row r="142" spans="1:10" ht="12">
      <c r="A142" s="73"/>
      <c r="H142" s="10"/>
      <c r="I142" s="10"/>
      <c r="J142" s="10"/>
    </row>
    <row r="143" spans="1:10" ht="12">
      <c r="A143" s="73"/>
      <c r="H143" s="10"/>
      <c r="I143" s="10"/>
      <c r="J143" s="10"/>
    </row>
    <row r="144" spans="1:10" ht="12">
      <c r="A144" s="73"/>
      <c r="H144" s="10"/>
      <c r="I144" s="10"/>
      <c r="J144" s="10"/>
    </row>
    <row r="145" spans="1:10" ht="12">
      <c r="A145" s="73"/>
      <c r="H145" s="10"/>
      <c r="I145" s="10"/>
      <c r="J145" s="10"/>
    </row>
    <row r="146" spans="1:10" ht="12">
      <c r="A146" s="73"/>
      <c r="H146" s="10"/>
      <c r="I146" s="10"/>
      <c r="J146" s="10"/>
    </row>
    <row r="147" spans="1:10" ht="12">
      <c r="A147" s="73"/>
      <c r="H147" s="10"/>
      <c r="I147" s="10"/>
      <c r="J147" s="10"/>
    </row>
    <row r="148" spans="1:10" ht="12">
      <c r="A148" s="73"/>
      <c r="H148" s="10"/>
      <c r="I148" s="10"/>
      <c r="J148" s="10"/>
    </row>
    <row r="149" spans="1:10" ht="12">
      <c r="A149" s="73"/>
      <c r="H149" s="10"/>
      <c r="I149" s="10"/>
      <c r="J149" s="10"/>
    </row>
    <row r="150" spans="1:10" ht="12">
      <c r="A150" s="73"/>
      <c r="H150" s="10"/>
      <c r="I150" s="10"/>
      <c r="J150" s="10"/>
    </row>
    <row r="151" spans="1:10" ht="12">
      <c r="A151" s="73"/>
      <c r="H151" s="10"/>
      <c r="I151" s="10"/>
      <c r="J151" s="10"/>
    </row>
    <row r="152" spans="1:10" ht="12">
      <c r="A152" s="73"/>
      <c r="H152" s="10"/>
      <c r="I152" s="10"/>
      <c r="J152" s="10"/>
    </row>
    <row r="153" spans="1:10" ht="12">
      <c r="A153" s="73"/>
      <c r="H153" s="10"/>
      <c r="I153" s="10"/>
      <c r="J153" s="10"/>
    </row>
    <row r="154" spans="1:10" ht="12">
      <c r="A154" s="73"/>
      <c r="H154" s="10"/>
      <c r="I154" s="10"/>
      <c r="J154" s="10"/>
    </row>
    <row r="155" spans="1:10" ht="12">
      <c r="A155" s="73"/>
      <c r="H155" s="10"/>
      <c r="I155" s="10"/>
      <c r="J155" s="10"/>
    </row>
    <row r="156" spans="1:10" ht="12">
      <c r="A156" s="73"/>
      <c r="H156" s="10"/>
      <c r="I156" s="10"/>
      <c r="J156" s="10"/>
    </row>
    <row r="157" spans="1:10" ht="12">
      <c r="A157" s="73"/>
      <c r="H157" s="10"/>
      <c r="I157" s="10"/>
      <c r="J157" s="10"/>
    </row>
    <row r="158" spans="1:10" ht="12">
      <c r="A158" s="73"/>
      <c r="H158" s="10"/>
      <c r="I158" s="10"/>
      <c r="J158" s="10"/>
    </row>
    <row r="159" spans="1:10" ht="12">
      <c r="A159" s="73"/>
      <c r="H159" s="10"/>
      <c r="I159" s="10"/>
      <c r="J159" s="10"/>
    </row>
    <row r="160" spans="1:10" ht="12">
      <c r="A160" s="73"/>
      <c r="H160" s="10"/>
      <c r="I160" s="10"/>
      <c r="J160" s="10"/>
    </row>
    <row r="161" spans="1:10" ht="12">
      <c r="A161" s="73"/>
      <c r="H161" s="10"/>
      <c r="I161" s="10"/>
      <c r="J161" s="10"/>
    </row>
    <row r="162" spans="1:10" ht="12">
      <c r="A162" s="73"/>
      <c r="H162" s="10"/>
      <c r="I162" s="10"/>
      <c r="J162" s="10"/>
    </row>
    <row r="163" spans="1:10" ht="12">
      <c r="A163" s="73"/>
      <c r="H163" s="10"/>
      <c r="I163" s="10"/>
      <c r="J163" s="10"/>
    </row>
    <row r="164" spans="1:10" ht="12">
      <c r="A164" s="73"/>
      <c r="H164" s="10"/>
      <c r="I164" s="10"/>
      <c r="J164" s="10"/>
    </row>
    <row r="165" spans="1:10" ht="12">
      <c r="A165" s="73"/>
      <c r="H165" s="10"/>
      <c r="I165" s="10"/>
      <c r="J165" s="10"/>
    </row>
    <row r="166" spans="1:10" ht="12">
      <c r="A166" s="73"/>
      <c r="H166" s="10"/>
      <c r="I166" s="10"/>
      <c r="J166" s="10"/>
    </row>
    <row r="167" spans="1:10" ht="12">
      <c r="A167" s="73"/>
      <c r="H167" s="10"/>
      <c r="I167" s="10"/>
      <c r="J167" s="10"/>
    </row>
    <row r="168" spans="1:10" ht="12">
      <c r="A168" s="73"/>
      <c r="H168" s="10"/>
      <c r="I168" s="10"/>
      <c r="J168" s="10"/>
    </row>
    <row r="169" spans="1:10" ht="12">
      <c r="A169" s="73"/>
      <c r="H169" s="10"/>
      <c r="I169" s="10"/>
      <c r="J169" s="10"/>
    </row>
    <row r="170" spans="1:10" ht="12">
      <c r="A170" s="73"/>
      <c r="H170" s="10"/>
      <c r="I170" s="10"/>
      <c r="J170" s="10"/>
    </row>
    <row r="171" spans="1:10" ht="12">
      <c r="A171" s="73"/>
      <c r="H171" s="10"/>
      <c r="I171" s="10"/>
      <c r="J171" s="10"/>
    </row>
    <row r="172" spans="1:10" ht="12">
      <c r="A172" s="73"/>
      <c r="H172" s="10"/>
      <c r="I172" s="10"/>
      <c r="J172" s="10"/>
    </row>
    <row r="173" spans="1:10" ht="12">
      <c r="A173" s="73"/>
      <c r="H173" s="10"/>
      <c r="I173" s="10"/>
      <c r="J173" s="10"/>
    </row>
    <row r="174" spans="1:10" ht="12">
      <c r="A174" s="73"/>
      <c r="H174" s="10"/>
      <c r="I174" s="10"/>
      <c r="J174" s="10"/>
    </row>
    <row r="175" spans="1:10" ht="12">
      <c r="A175" s="73"/>
      <c r="H175" s="10"/>
      <c r="I175" s="10"/>
      <c r="J175" s="10"/>
    </row>
    <row r="176" spans="1:10" ht="12">
      <c r="A176" s="73"/>
      <c r="H176" s="10"/>
      <c r="I176" s="10"/>
      <c r="J176" s="10"/>
    </row>
    <row r="177" spans="1:10" ht="12">
      <c r="A177" s="73"/>
      <c r="H177" s="10"/>
      <c r="I177" s="10"/>
      <c r="J177" s="10"/>
    </row>
    <row r="178" spans="1:10" ht="12">
      <c r="A178" s="73"/>
      <c r="H178" s="10"/>
      <c r="I178" s="10"/>
      <c r="J178" s="10"/>
    </row>
    <row r="179" spans="1:10" ht="12">
      <c r="A179" s="73"/>
      <c r="H179" s="10"/>
      <c r="I179" s="10"/>
      <c r="J179" s="10"/>
    </row>
    <row r="180" spans="1:10" ht="12">
      <c r="A180" s="73"/>
      <c r="H180" s="10"/>
      <c r="I180" s="10"/>
      <c r="J180" s="10"/>
    </row>
    <row r="181" spans="1:10" ht="12">
      <c r="A181" s="73"/>
      <c r="H181" s="10"/>
      <c r="I181" s="10"/>
      <c r="J181" s="10"/>
    </row>
    <row r="182" spans="1:10" ht="12">
      <c r="A182" s="73"/>
      <c r="H182" s="10"/>
      <c r="I182" s="10"/>
      <c r="J182" s="10"/>
    </row>
    <row r="183" spans="1:10" ht="12">
      <c r="A183" s="73"/>
      <c r="H183" s="10"/>
      <c r="I183" s="10"/>
      <c r="J183" s="10"/>
    </row>
    <row r="184" spans="1:10" ht="12">
      <c r="A184" s="73"/>
      <c r="H184" s="10"/>
      <c r="I184" s="10"/>
      <c r="J184" s="10"/>
    </row>
    <row r="185" spans="1:10" ht="12">
      <c r="A185" s="73"/>
      <c r="H185" s="10"/>
      <c r="I185" s="10"/>
      <c r="J185" s="10"/>
    </row>
    <row r="186" spans="1:10" ht="12">
      <c r="A186" s="73"/>
      <c r="H186" s="10"/>
      <c r="I186" s="10"/>
      <c r="J186" s="10"/>
    </row>
    <row r="187" spans="1:10" ht="12">
      <c r="A187" s="73"/>
      <c r="H187" s="10"/>
      <c r="I187" s="10"/>
      <c r="J187" s="10"/>
    </row>
    <row r="188" spans="1:10" ht="12">
      <c r="A188" s="73"/>
      <c r="H188" s="10"/>
      <c r="I188" s="10"/>
      <c r="J188" s="10"/>
    </row>
    <row r="189" spans="1:10" ht="12">
      <c r="A189" s="73"/>
      <c r="H189" s="10"/>
      <c r="I189" s="10"/>
      <c r="J189" s="10"/>
    </row>
    <row r="190" spans="1:10" ht="12">
      <c r="A190" s="73"/>
      <c r="H190" s="10"/>
      <c r="I190" s="10"/>
      <c r="J190" s="10"/>
    </row>
    <row r="191" spans="1:10" ht="12">
      <c r="A191" s="73"/>
      <c r="H191" s="10"/>
      <c r="I191" s="10"/>
      <c r="J191" s="10"/>
    </row>
    <row r="192" spans="1:10" ht="12">
      <c r="A192" s="73"/>
      <c r="H192" s="10"/>
      <c r="I192" s="10"/>
      <c r="J192" s="10"/>
    </row>
    <row r="193" spans="1:10" ht="12">
      <c r="A193" s="73"/>
      <c r="H193" s="10"/>
      <c r="I193" s="10"/>
      <c r="J193" s="10"/>
    </row>
    <row r="194" spans="1:10" ht="12">
      <c r="A194" s="73"/>
      <c r="H194" s="10"/>
      <c r="I194" s="10"/>
      <c r="J194" s="10"/>
    </row>
    <row r="195" spans="1:10" ht="12">
      <c r="A195" s="73"/>
      <c r="H195" s="10"/>
      <c r="I195" s="10"/>
      <c r="J195" s="10"/>
    </row>
    <row r="196" spans="1:10" ht="12">
      <c r="A196" s="73"/>
      <c r="H196" s="10"/>
      <c r="I196" s="10"/>
      <c r="J196" s="10"/>
    </row>
    <row r="197" spans="1:10" ht="12">
      <c r="A197" s="73"/>
      <c r="H197" s="10"/>
      <c r="I197" s="10"/>
      <c r="J197" s="10"/>
    </row>
    <row r="198" spans="1:10" ht="12">
      <c r="A198" s="73"/>
      <c r="H198" s="10"/>
      <c r="I198" s="10"/>
      <c r="J198" s="10"/>
    </row>
    <row r="199" spans="1:10" ht="12">
      <c r="A199" s="73"/>
      <c r="H199" s="10"/>
      <c r="I199" s="10"/>
      <c r="J199" s="10"/>
    </row>
    <row r="200" spans="1:10" ht="12">
      <c r="A200" s="73"/>
      <c r="H200" s="10"/>
      <c r="I200" s="10"/>
      <c r="J200" s="10"/>
    </row>
    <row r="201" ht="12">
      <c r="A201" s="73"/>
    </row>
    <row r="202" ht="12">
      <c r="A202" s="73"/>
    </row>
    <row r="203" ht="12">
      <c r="A203" s="73"/>
    </row>
    <row r="204" ht="12">
      <c r="A204" s="73"/>
    </row>
    <row r="205" ht="12">
      <c r="A205" s="73"/>
    </row>
    <row r="206" ht="12">
      <c r="A206" s="73"/>
    </row>
    <row r="207" ht="12">
      <c r="A207" s="73"/>
    </row>
    <row r="208" ht="12">
      <c r="A208" s="73"/>
    </row>
    <row r="209" ht="12">
      <c r="A209" s="73"/>
    </row>
    <row r="210" ht="12">
      <c r="A210" s="73"/>
    </row>
    <row r="211" ht="12">
      <c r="A211" s="73"/>
    </row>
    <row r="212" ht="12">
      <c r="A212" s="73"/>
    </row>
    <row r="213" ht="12">
      <c r="A213" s="73"/>
    </row>
    <row r="214" ht="12">
      <c r="A214" s="73"/>
    </row>
    <row r="215" ht="12">
      <c r="A215" s="73"/>
    </row>
    <row r="216" ht="12">
      <c r="A216" s="73"/>
    </row>
    <row r="217" ht="12">
      <c r="A217" s="73"/>
    </row>
    <row r="218" ht="12">
      <c r="A218" s="73"/>
    </row>
    <row r="219" ht="12">
      <c r="A219" s="73"/>
    </row>
    <row r="220" ht="12">
      <c r="A220" s="73"/>
    </row>
    <row r="221" ht="12">
      <c r="A221" s="73"/>
    </row>
    <row r="222" ht="12">
      <c r="A222" s="73"/>
    </row>
    <row r="223" ht="12">
      <c r="A223" s="73"/>
    </row>
    <row r="224" ht="12">
      <c r="A224" s="73"/>
    </row>
    <row r="225" ht="12">
      <c r="A225" s="73"/>
    </row>
    <row r="226" ht="12">
      <c r="A226" s="73"/>
    </row>
    <row r="227" ht="12">
      <c r="A227" s="73"/>
    </row>
    <row r="228" ht="12">
      <c r="A228" s="73"/>
    </row>
    <row r="229" ht="12">
      <c r="A229" s="73"/>
    </row>
    <row r="230" ht="12">
      <c r="A230" s="73"/>
    </row>
    <row r="231" ht="12">
      <c r="A231" s="73"/>
    </row>
    <row r="232" ht="12">
      <c r="A232" s="73"/>
    </row>
    <row r="233" ht="12">
      <c r="A233" s="73"/>
    </row>
    <row r="234" ht="12">
      <c r="A234" s="73"/>
    </row>
    <row r="235" ht="12">
      <c r="A235" s="73"/>
    </row>
    <row r="236" ht="12">
      <c r="A236" s="73"/>
    </row>
    <row r="237" ht="12">
      <c r="A237" s="73"/>
    </row>
    <row r="238" ht="12">
      <c r="A238" s="73"/>
    </row>
    <row r="239" ht="12">
      <c r="A239" s="73"/>
    </row>
    <row r="240" ht="12">
      <c r="A240" s="73"/>
    </row>
    <row r="241" ht="12">
      <c r="A241" s="73"/>
    </row>
    <row r="242" ht="12">
      <c r="A242" s="73"/>
    </row>
    <row r="243" ht="12">
      <c r="A243" s="73"/>
    </row>
    <row r="244" ht="12">
      <c r="A244" s="73"/>
    </row>
    <row r="245" ht="12">
      <c r="A245" s="73"/>
    </row>
    <row r="246" ht="12">
      <c r="A246" s="73"/>
    </row>
    <row r="247" ht="12">
      <c r="A247" s="73"/>
    </row>
    <row r="248" ht="12">
      <c r="A248" s="73"/>
    </row>
    <row r="249" ht="12">
      <c r="A249" s="73"/>
    </row>
    <row r="250" ht="12">
      <c r="A250" s="73"/>
    </row>
    <row r="251" ht="12">
      <c r="A251" s="73"/>
    </row>
    <row r="252" ht="12">
      <c r="A252" s="73"/>
    </row>
    <row r="253" ht="12">
      <c r="A253" s="73"/>
    </row>
    <row r="254" ht="12">
      <c r="A254" s="73"/>
    </row>
    <row r="255" ht="12">
      <c r="A255" s="73"/>
    </row>
    <row r="256" ht="12">
      <c r="A256" s="73"/>
    </row>
    <row r="257" ht="12">
      <c r="A257" s="73"/>
    </row>
    <row r="258" ht="12">
      <c r="A258" s="73"/>
    </row>
    <row r="259" ht="12">
      <c r="A259" s="73"/>
    </row>
    <row r="260" ht="12">
      <c r="A260" s="73"/>
    </row>
    <row r="261" ht="12">
      <c r="A261" s="73"/>
    </row>
    <row r="262" ht="12">
      <c r="A262" s="73"/>
    </row>
    <row r="263" ht="12">
      <c r="A263" s="73"/>
    </row>
    <row r="264" ht="12">
      <c r="A264" s="73"/>
    </row>
    <row r="265" ht="12">
      <c r="A265" s="73"/>
    </row>
    <row r="266" ht="12">
      <c r="A266" s="73"/>
    </row>
    <row r="267" ht="12">
      <c r="A267" s="73"/>
    </row>
    <row r="268" ht="12">
      <c r="A268" s="73"/>
    </row>
    <row r="269" ht="12">
      <c r="A269" s="73"/>
    </row>
    <row r="270" ht="12">
      <c r="A270" s="73"/>
    </row>
    <row r="271" ht="12">
      <c r="A271" s="73"/>
    </row>
    <row r="272" ht="12">
      <c r="A272" s="73"/>
    </row>
    <row r="273" ht="12">
      <c r="A273" s="73"/>
    </row>
    <row r="274" ht="12">
      <c r="A274" s="73"/>
    </row>
    <row r="275" ht="12">
      <c r="A275" s="73"/>
    </row>
    <row r="276" ht="12">
      <c r="A276" s="73"/>
    </row>
    <row r="277" ht="12">
      <c r="A277" s="73"/>
    </row>
    <row r="278" ht="12">
      <c r="A278" s="73"/>
    </row>
    <row r="279" ht="12">
      <c r="A279" s="73"/>
    </row>
    <row r="280" ht="12">
      <c r="A280" s="73"/>
    </row>
    <row r="281" ht="12">
      <c r="A281" s="73"/>
    </row>
    <row r="282" ht="12">
      <c r="A282" s="73"/>
    </row>
    <row r="283" ht="12">
      <c r="A283" s="73"/>
    </row>
    <row r="284" ht="12">
      <c r="A284" s="73"/>
    </row>
    <row r="285" ht="12">
      <c r="A285" s="73"/>
    </row>
    <row r="286" ht="12">
      <c r="A286" s="73"/>
    </row>
    <row r="287" ht="12">
      <c r="A287" s="73"/>
    </row>
    <row r="288" ht="12">
      <c r="A288" s="73"/>
    </row>
    <row r="289" ht="12">
      <c r="A289" s="73"/>
    </row>
    <row r="290" ht="12">
      <c r="A290" s="73"/>
    </row>
    <row r="291" ht="12">
      <c r="A291" s="73"/>
    </row>
    <row r="292" ht="12">
      <c r="A292" s="73"/>
    </row>
    <row r="293" ht="12">
      <c r="A293" s="73"/>
    </row>
    <row r="294" ht="12">
      <c r="A294" s="73"/>
    </row>
    <row r="295" ht="12">
      <c r="A295" s="73"/>
    </row>
    <row r="296" ht="12">
      <c r="A296" s="73"/>
    </row>
    <row r="297" ht="12">
      <c r="A297" s="73"/>
    </row>
    <row r="298" ht="12">
      <c r="A298" s="73"/>
    </row>
    <row r="299" ht="12">
      <c r="A299" s="73"/>
    </row>
    <row r="300" ht="12">
      <c r="A300" s="73"/>
    </row>
    <row r="301" ht="12">
      <c r="A301" s="73"/>
    </row>
    <row r="302" ht="12">
      <c r="A302" s="73"/>
    </row>
    <row r="303" ht="12">
      <c r="A303" s="73"/>
    </row>
    <row r="304" ht="12">
      <c r="A304" s="73"/>
    </row>
    <row r="305" ht="12">
      <c r="A305" s="73"/>
    </row>
    <row r="306" ht="12">
      <c r="A306" s="73"/>
    </row>
    <row r="307" ht="12">
      <c r="A307" s="73"/>
    </row>
    <row r="308" ht="12">
      <c r="A308" s="73"/>
    </row>
    <row r="309" ht="12">
      <c r="A309" s="73"/>
    </row>
    <row r="310" ht="12">
      <c r="A310" s="73"/>
    </row>
    <row r="311" ht="12">
      <c r="A311" s="73"/>
    </row>
    <row r="312" ht="12">
      <c r="A312" s="73"/>
    </row>
    <row r="313" ht="12">
      <c r="A313" s="73"/>
    </row>
    <row r="314" ht="12">
      <c r="A314" s="73"/>
    </row>
    <row r="315" ht="12">
      <c r="A315" s="73"/>
    </row>
    <row r="316" ht="12">
      <c r="A316" s="73"/>
    </row>
    <row r="317" ht="12">
      <c r="A317" s="73"/>
    </row>
    <row r="318" ht="12">
      <c r="A318" s="73"/>
    </row>
    <row r="319" ht="12">
      <c r="A319" s="73"/>
    </row>
    <row r="320" ht="12">
      <c r="A320" s="73"/>
    </row>
    <row r="321" ht="12">
      <c r="A321" s="73"/>
    </row>
    <row r="322" ht="12">
      <c r="A322" s="73"/>
    </row>
    <row r="323" ht="12">
      <c r="A323" s="73"/>
    </row>
    <row r="324" ht="12">
      <c r="A324" s="73"/>
    </row>
    <row r="325" ht="12">
      <c r="A325" s="73"/>
    </row>
    <row r="326" ht="12">
      <c r="A326" s="73"/>
    </row>
    <row r="327" ht="12">
      <c r="A327" s="73"/>
    </row>
    <row r="328" ht="12">
      <c r="A328" s="73"/>
    </row>
    <row r="329" ht="12">
      <c r="A329" s="73"/>
    </row>
    <row r="330" ht="12">
      <c r="A330" s="73"/>
    </row>
    <row r="331" ht="12">
      <c r="A331" s="73"/>
    </row>
    <row r="332" ht="12">
      <c r="A332" s="73"/>
    </row>
    <row r="333" ht="12">
      <c r="A333" s="73"/>
    </row>
    <row r="334" ht="12">
      <c r="A334" s="73"/>
    </row>
    <row r="335" ht="12">
      <c r="A335" s="73"/>
    </row>
    <row r="336" ht="12">
      <c r="A336" s="73"/>
    </row>
    <row r="337" ht="12">
      <c r="A337" s="73"/>
    </row>
    <row r="338" ht="12">
      <c r="A338" s="73"/>
    </row>
    <row r="339" ht="12">
      <c r="A339" s="73"/>
    </row>
    <row r="340" ht="12">
      <c r="A340" s="73"/>
    </row>
    <row r="341" ht="12">
      <c r="A341" s="73"/>
    </row>
    <row r="342" ht="12">
      <c r="A342" s="73"/>
    </row>
    <row r="343" ht="12">
      <c r="A343" s="73"/>
    </row>
    <row r="344" ht="12">
      <c r="A344" s="73"/>
    </row>
    <row r="345" ht="12">
      <c r="A345" s="73"/>
    </row>
    <row r="346" ht="12">
      <c r="A346" s="73"/>
    </row>
    <row r="347" ht="12">
      <c r="A347" s="73"/>
    </row>
    <row r="348" ht="12">
      <c r="A348" s="73"/>
    </row>
    <row r="349" ht="12">
      <c r="A349" s="73"/>
    </row>
    <row r="350" ht="12">
      <c r="A350" s="73"/>
    </row>
    <row r="351" ht="12">
      <c r="A351" s="73"/>
    </row>
    <row r="352" ht="12">
      <c r="A352" s="73"/>
    </row>
    <row r="353" ht="12">
      <c r="A353" s="73"/>
    </row>
    <row r="354" ht="12">
      <c r="A354" s="73"/>
    </row>
    <row r="355" ht="12">
      <c r="A355" s="73"/>
    </row>
    <row r="356" ht="12">
      <c r="A356" s="73"/>
    </row>
    <row r="357" ht="12">
      <c r="A357" s="73"/>
    </row>
    <row r="358" ht="12">
      <c r="A358" s="73"/>
    </row>
    <row r="359" ht="12">
      <c r="A359" s="73"/>
    </row>
    <row r="360" ht="12">
      <c r="A360" s="73"/>
    </row>
    <row r="361" ht="12">
      <c r="A361" s="73"/>
    </row>
    <row r="362" ht="12">
      <c r="A362" s="73"/>
    </row>
    <row r="363" ht="12">
      <c r="A363" s="73"/>
    </row>
    <row r="364" ht="12">
      <c r="A364" s="73"/>
    </row>
    <row r="365" ht="12">
      <c r="A365" s="73"/>
    </row>
    <row r="366" ht="12">
      <c r="A366" s="73"/>
    </row>
    <row r="367" ht="12">
      <c r="A367" s="73"/>
    </row>
    <row r="368" ht="12">
      <c r="A368" s="73"/>
    </row>
    <row r="369" ht="12">
      <c r="A369" s="73"/>
    </row>
    <row r="370" ht="12">
      <c r="A370" s="73"/>
    </row>
    <row r="371" ht="12">
      <c r="A371" s="73"/>
    </row>
    <row r="372" ht="12">
      <c r="A372" s="73"/>
    </row>
    <row r="373" ht="12">
      <c r="A373" s="73"/>
    </row>
    <row r="374" ht="12">
      <c r="A374" s="73"/>
    </row>
    <row r="375" ht="12">
      <c r="A375" s="73"/>
    </row>
    <row r="376" ht="12">
      <c r="A376" s="73"/>
    </row>
    <row r="377" ht="12">
      <c r="A377" s="73"/>
    </row>
    <row r="378" ht="12">
      <c r="A378" s="73"/>
    </row>
    <row r="379" ht="12">
      <c r="A379" s="73"/>
    </row>
    <row r="380" ht="12">
      <c r="A380" s="73"/>
    </row>
    <row r="381" ht="12">
      <c r="A381" s="73"/>
    </row>
    <row r="382" ht="12">
      <c r="A382" s="73"/>
    </row>
    <row r="383" ht="12">
      <c r="A383" s="73"/>
    </row>
    <row r="384" ht="12">
      <c r="A384" s="73"/>
    </row>
    <row r="385" ht="12">
      <c r="A385" s="73"/>
    </row>
    <row r="386" ht="12">
      <c r="A386" s="73"/>
    </row>
    <row r="387" ht="12">
      <c r="A387" s="73"/>
    </row>
    <row r="388" ht="12">
      <c r="A388" s="73"/>
    </row>
    <row r="389" ht="12">
      <c r="A389" s="73"/>
    </row>
    <row r="390" ht="12">
      <c r="A390" s="73"/>
    </row>
    <row r="391" ht="12">
      <c r="A391" s="73"/>
    </row>
    <row r="392" ht="12">
      <c r="A392" s="73"/>
    </row>
    <row r="393" ht="12">
      <c r="A393" s="73"/>
    </row>
    <row r="394" ht="12">
      <c r="A394" s="73"/>
    </row>
    <row r="395" ht="12">
      <c r="A395" s="73"/>
    </row>
    <row r="396" ht="12">
      <c r="A396" s="73"/>
    </row>
    <row r="397" ht="12">
      <c r="A397" s="73"/>
    </row>
    <row r="398" ht="12">
      <c r="A398" s="73"/>
    </row>
    <row r="399" ht="12">
      <c r="A399" s="73"/>
    </row>
    <row r="400" ht="12">
      <c r="A400" s="73"/>
    </row>
    <row r="401" ht="12">
      <c r="A401" s="73"/>
    </row>
    <row r="402" ht="12">
      <c r="A402" s="73"/>
    </row>
    <row r="403" ht="12">
      <c r="A403" s="73"/>
    </row>
    <row r="404" ht="12">
      <c r="A404" s="73"/>
    </row>
    <row r="405" ht="12">
      <c r="A405" s="73"/>
    </row>
    <row r="406" ht="12">
      <c r="A406" s="73"/>
    </row>
    <row r="407" ht="12">
      <c r="A407" s="73"/>
    </row>
    <row r="408" ht="12">
      <c r="A408" s="73"/>
    </row>
    <row r="409" ht="12">
      <c r="A409" s="73"/>
    </row>
    <row r="410" ht="12">
      <c r="A410" s="73"/>
    </row>
    <row r="411" ht="12">
      <c r="A411" s="73"/>
    </row>
    <row r="412" ht="12">
      <c r="A412" s="73"/>
    </row>
    <row r="413" ht="12">
      <c r="A413" s="73"/>
    </row>
    <row r="414" ht="12">
      <c r="A414" s="73"/>
    </row>
    <row r="415" ht="12">
      <c r="A415" s="73"/>
    </row>
    <row r="416" ht="12">
      <c r="A416" s="73"/>
    </row>
    <row r="417" ht="12">
      <c r="A417" s="73"/>
    </row>
    <row r="418" ht="12">
      <c r="A418" s="73"/>
    </row>
    <row r="419" ht="12">
      <c r="A419" s="73"/>
    </row>
    <row r="420" ht="12">
      <c r="A420" s="73"/>
    </row>
    <row r="421" ht="12">
      <c r="A421" s="73"/>
    </row>
    <row r="422" ht="12">
      <c r="A422" s="73"/>
    </row>
    <row r="423" ht="12">
      <c r="A423" s="73"/>
    </row>
    <row r="424" ht="12">
      <c r="A424" s="73"/>
    </row>
    <row r="425" ht="12">
      <c r="A425" s="73"/>
    </row>
    <row r="426" ht="12">
      <c r="A426" s="73"/>
    </row>
    <row r="427" ht="12">
      <c r="A427" s="73"/>
    </row>
    <row r="428" ht="12">
      <c r="A428" s="73"/>
    </row>
    <row r="429" ht="12">
      <c r="A429" s="73"/>
    </row>
    <row r="430" ht="12">
      <c r="A430" s="73"/>
    </row>
    <row r="431" ht="12">
      <c r="A431" s="73"/>
    </row>
    <row r="432" ht="12">
      <c r="A432" s="73"/>
    </row>
    <row r="433" ht="12">
      <c r="A433" s="73"/>
    </row>
    <row r="434" ht="12">
      <c r="A434" s="73"/>
    </row>
    <row r="435" ht="12">
      <c r="A435" s="73"/>
    </row>
    <row r="436" ht="12">
      <c r="A436" s="73"/>
    </row>
    <row r="437" ht="12">
      <c r="A437" s="73"/>
    </row>
    <row r="438" ht="12">
      <c r="A438" s="73"/>
    </row>
    <row r="439" ht="12">
      <c r="A439" s="73"/>
    </row>
    <row r="440" ht="12">
      <c r="A440" s="73"/>
    </row>
    <row r="441" ht="12">
      <c r="A441" s="73"/>
    </row>
    <row r="442" ht="12">
      <c r="A442" s="73"/>
    </row>
    <row r="443" ht="12">
      <c r="A443" s="73"/>
    </row>
    <row r="444" ht="12">
      <c r="A444" s="73"/>
    </row>
    <row r="445" ht="12">
      <c r="A445" s="73"/>
    </row>
    <row r="446" ht="12">
      <c r="A446" s="73"/>
    </row>
    <row r="447" ht="12">
      <c r="A447" s="73"/>
    </row>
    <row r="448" ht="12">
      <c r="A448" s="73"/>
    </row>
    <row r="449" ht="12">
      <c r="A449" s="73"/>
    </row>
    <row r="450" ht="12">
      <c r="A450" s="73"/>
    </row>
    <row r="451" ht="12">
      <c r="A451" s="73"/>
    </row>
    <row r="452" ht="12">
      <c r="A452" s="73"/>
    </row>
    <row r="453" ht="12">
      <c r="A453" s="73"/>
    </row>
    <row r="454" ht="12">
      <c r="A454" s="73"/>
    </row>
    <row r="455" ht="12">
      <c r="A455" s="73"/>
    </row>
    <row r="456" ht="12">
      <c r="A456" s="73"/>
    </row>
    <row r="457" ht="12">
      <c r="A457" s="73"/>
    </row>
    <row r="458" ht="12">
      <c r="A458" s="73"/>
    </row>
    <row r="459" ht="12">
      <c r="A459" s="73"/>
    </row>
    <row r="460" ht="12">
      <c r="A460" s="73"/>
    </row>
    <row r="461" ht="12">
      <c r="A461" s="73"/>
    </row>
    <row r="462" ht="12">
      <c r="A462" s="73"/>
    </row>
    <row r="463" ht="12">
      <c r="A463" s="73"/>
    </row>
    <row r="464" ht="12">
      <c r="A464" s="73"/>
    </row>
    <row r="465" ht="12">
      <c r="A465" s="73"/>
    </row>
    <row r="466" ht="12">
      <c r="A466" s="73"/>
    </row>
    <row r="467" ht="12">
      <c r="A467" s="73"/>
    </row>
    <row r="468" ht="12">
      <c r="A468" s="73"/>
    </row>
    <row r="469" ht="12">
      <c r="A469" s="73"/>
    </row>
    <row r="470" ht="12">
      <c r="A470" s="73"/>
    </row>
    <row r="471" ht="12">
      <c r="A471" s="73"/>
    </row>
    <row r="472" ht="12">
      <c r="A472" s="73"/>
    </row>
    <row r="473" ht="12">
      <c r="A473" s="73"/>
    </row>
    <row r="474" ht="12">
      <c r="A474" s="73"/>
    </row>
    <row r="475" ht="12">
      <c r="A475" s="73"/>
    </row>
    <row r="476" ht="12">
      <c r="A476" s="73"/>
    </row>
    <row r="477" ht="12">
      <c r="A477" s="73"/>
    </row>
    <row r="478" ht="12">
      <c r="A478" s="73"/>
    </row>
    <row r="479" ht="12">
      <c r="A479" s="73"/>
    </row>
    <row r="480" ht="12">
      <c r="A480" s="73"/>
    </row>
    <row r="481" ht="12">
      <c r="A481" s="73"/>
    </row>
    <row r="482" ht="12">
      <c r="A482" s="73"/>
    </row>
    <row r="483" ht="12">
      <c r="A483" s="73"/>
    </row>
    <row r="484" ht="12">
      <c r="A484" s="73"/>
    </row>
    <row r="485" ht="12">
      <c r="A485" s="73"/>
    </row>
    <row r="486" ht="12">
      <c r="A486" s="73"/>
    </row>
    <row r="487" ht="12">
      <c r="A487" s="73"/>
    </row>
    <row r="488" ht="12">
      <c r="A488" s="73"/>
    </row>
    <row r="489" ht="12">
      <c r="A489" s="73"/>
    </row>
    <row r="490" ht="12">
      <c r="A490" s="73"/>
    </row>
    <row r="491" ht="12">
      <c r="A491" s="73"/>
    </row>
    <row r="492" ht="12">
      <c r="A492" s="73"/>
    </row>
    <row r="493" ht="12">
      <c r="A493" s="73"/>
    </row>
    <row r="494" ht="12">
      <c r="A494" s="73"/>
    </row>
    <row r="495" ht="12">
      <c r="A495" s="73"/>
    </row>
    <row r="496" ht="12">
      <c r="A496" s="73"/>
    </row>
    <row r="497" ht="12">
      <c r="A497" s="73"/>
    </row>
    <row r="498" ht="12">
      <c r="A498" s="73"/>
    </row>
    <row r="499" ht="12">
      <c r="A499" s="73"/>
    </row>
    <row r="500" ht="12">
      <c r="A500" s="73"/>
    </row>
    <row r="501" ht="12">
      <c r="A501" s="73"/>
    </row>
    <row r="502" ht="12">
      <c r="A502" s="73"/>
    </row>
    <row r="503" ht="12">
      <c r="A503" s="73"/>
    </row>
    <row r="504" ht="12">
      <c r="A504" s="73"/>
    </row>
    <row r="505" ht="12">
      <c r="A505" s="73"/>
    </row>
    <row r="506" ht="12">
      <c r="A506" s="73"/>
    </row>
    <row r="507" ht="12">
      <c r="A507" s="73"/>
    </row>
    <row r="508" ht="12">
      <c r="A508" s="73"/>
    </row>
    <row r="509" ht="12">
      <c r="A509" s="73"/>
    </row>
    <row r="510" ht="12">
      <c r="A510" s="73"/>
    </row>
    <row r="511" ht="12">
      <c r="A511" s="73"/>
    </row>
    <row r="512" ht="12">
      <c r="A512" s="73"/>
    </row>
    <row r="513" ht="12">
      <c r="A513" s="73"/>
    </row>
    <row r="514" ht="12">
      <c r="A514" s="73"/>
    </row>
    <row r="515" ht="12">
      <c r="A515" s="73"/>
    </row>
    <row r="516" ht="12">
      <c r="A516" s="73"/>
    </row>
    <row r="517" ht="12">
      <c r="A517" s="73"/>
    </row>
    <row r="518" ht="12">
      <c r="A518" s="73"/>
    </row>
    <row r="519" ht="12">
      <c r="A519" s="73"/>
    </row>
    <row r="520" ht="12">
      <c r="A520" s="73"/>
    </row>
    <row r="521" ht="12">
      <c r="A521" s="73"/>
    </row>
    <row r="522" ht="12">
      <c r="A522" s="73"/>
    </row>
    <row r="523" ht="12">
      <c r="A523" s="73"/>
    </row>
    <row r="524" ht="12">
      <c r="A524" s="73"/>
    </row>
    <row r="525" ht="12">
      <c r="A525" s="73"/>
    </row>
    <row r="526" ht="12">
      <c r="A526" s="73"/>
    </row>
    <row r="527" ht="12">
      <c r="A527" s="73"/>
    </row>
    <row r="528" ht="12">
      <c r="A528" s="73"/>
    </row>
    <row r="529" ht="12">
      <c r="A529" s="73"/>
    </row>
    <row r="530" ht="12">
      <c r="A530" s="73"/>
    </row>
    <row r="531" ht="12">
      <c r="A531" s="73"/>
    </row>
    <row r="532" ht="12">
      <c r="A532" s="73"/>
    </row>
    <row r="533" ht="12">
      <c r="A533" s="73"/>
    </row>
    <row r="534" ht="12">
      <c r="A534" s="73"/>
    </row>
    <row r="535" ht="12">
      <c r="A535" s="73"/>
    </row>
    <row r="536" ht="12">
      <c r="A536" s="73"/>
    </row>
    <row r="537" ht="12">
      <c r="A537" s="73"/>
    </row>
    <row r="538" ht="12">
      <c r="A538" s="73"/>
    </row>
    <row r="539" ht="12">
      <c r="A539" s="73"/>
    </row>
    <row r="540" ht="12">
      <c r="A540" s="73"/>
    </row>
    <row r="541" ht="12">
      <c r="A541" s="73"/>
    </row>
    <row r="542" ht="12">
      <c r="A542" s="73"/>
    </row>
    <row r="543" ht="12">
      <c r="A543" s="73"/>
    </row>
    <row r="544" ht="12">
      <c r="A544" s="73"/>
    </row>
    <row r="545" ht="12">
      <c r="A545" s="73"/>
    </row>
    <row r="546" ht="12">
      <c r="A546" s="73"/>
    </row>
    <row r="547" ht="12">
      <c r="A547" s="73"/>
    </row>
    <row r="548" ht="12">
      <c r="A548" s="73"/>
    </row>
    <row r="549" ht="12">
      <c r="A549" s="73"/>
    </row>
    <row r="550" ht="12">
      <c r="A550" s="73"/>
    </row>
    <row r="551" ht="12">
      <c r="A551" s="73"/>
    </row>
    <row r="552" ht="12">
      <c r="A552" s="73"/>
    </row>
    <row r="553" ht="12">
      <c r="A553" s="73"/>
    </row>
    <row r="554" ht="12">
      <c r="A554" s="73"/>
    </row>
    <row r="555" ht="12">
      <c r="A555" s="73"/>
    </row>
    <row r="556" ht="12">
      <c r="A556" s="73"/>
    </row>
    <row r="557" ht="12">
      <c r="A557" s="73"/>
    </row>
    <row r="558" ht="12">
      <c r="A558" s="73"/>
    </row>
    <row r="559" ht="12">
      <c r="A559" s="73"/>
    </row>
    <row r="560" ht="12">
      <c r="A560" s="73"/>
    </row>
    <row r="561" ht="12">
      <c r="A561" s="73"/>
    </row>
    <row r="562" ht="12">
      <c r="A562" s="73"/>
    </row>
    <row r="563" ht="12">
      <c r="A563" s="73"/>
    </row>
    <row r="564" ht="12">
      <c r="A564" s="73"/>
    </row>
    <row r="565" ht="12">
      <c r="A565" s="73"/>
    </row>
    <row r="566" ht="12">
      <c r="A566" s="73"/>
    </row>
    <row r="567" ht="12">
      <c r="A567" s="73"/>
    </row>
    <row r="568" ht="12">
      <c r="A568" s="73"/>
    </row>
    <row r="569" ht="12">
      <c r="A569" s="73"/>
    </row>
    <row r="570" ht="12">
      <c r="A570" s="73"/>
    </row>
    <row r="571" ht="12">
      <c r="A571" s="73"/>
    </row>
    <row r="572" ht="12">
      <c r="A572" s="73"/>
    </row>
    <row r="573" ht="12">
      <c r="A573" s="73"/>
    </row>
    <row r="574" ht="12">
      <c r="A574" s="73"/>
    </row>
    <row r="575" ht="12">
      <c r="A575" s="73"/>
    </row>
    <row r="576" ht="12">
      <c r="A576" s="73"/>
    </row>
    <row r="577" ht="12">
      <c r="A577" s="73"/>
    </row>
    <row r="578" ht="12">
      <c r="A578" s="73"/>
    </row>
    <row r="579" ht="12">
      <c r="A579" s="73"/>
    </row>
    <row r="580" ht="12">
      <c r="A580" s="73"/>
    </row>
    <row r="581" ht="12">
      <c r="A581" s="73"/>
    </row>
    <row r="582" ht="12">
      <c r="A582" s="73"/>
    </row>
    <row r="583" ht="12">
      <c r="A583" s="73"/>
    </row>
    <row r="584" ht="12">
      <c r="A584" s="73"/>
    </row>
    <row r="585" ht="12">
      <c r="A585" s="73"/>
    </row>
    <row r="586" ht="12">
      <c r="A586" s="73"/>
    </row>
    <row r="587" ht="12">
      <c r="A587" s="73"/>
    </row>
    <row r="588" ht="12">
      <c r="A588" s="73"/>
    </row>
    <row r="589" ht="12">
      <c r="A589" s="73"/>
    </row>
    <row r="590" ht="12">
      <c r="A590" s="73"/>
    </row>
    <row r="591" ht="12">
      <c r="A591" s="73"/>
    </row>
    <row r="592" ht="12">
      <c r="A592" s="73"/>
    </row>
    <row r="593" ht="12">
      <c r="A593" s="73"/>
    </row>
    <row r="594" ht="12">
      <c r="A594" s="73"/>
    </row>
    <row r="595" ht="12">
      <c r="A595" s="73"/>
    </row>
    <row r="596" ht="12">
      <c r="A596" s="73"/>
    </row>
    <row r="597" ht="12">
      <c r="A597" s="73"/>
    </row>
    <row r="598" ht="12">
      <c r="A598" s="73"/>
    </row>
    <row r="599" ht="12">
      <c r="A599" s="73"/>
    </row>
    <row r="600" ht="12">
      <c r="A600" s="73"/>
    </row>
    <row r="601" ht="12">
      <c r="A601" s="73"/>
    </row>
    <row r="602" ht="12">
      <c r="A602" s="73"/>
    </row>
    <row r="603" ht="12">
      <c r="A603" s="73"/>
    </row>
    <row r="604" ht="12">
      <c r="A604" s="73"/>
    </row>
    <row r="605" ht="12">
      <c r="A605" s="73"/>
    </row>
    <row r="606" ht="12">
      <c r="A606" s="73"/>
    </row>
    <row r="607" ht="12">
      <c r="A607" s="73"/>
    </row>
    <row r="608" ht="12">
      <c r="A608" s="73"/>
    </row>
    <row r="609" ht="12">
      <c r="A609" s="73"/>
    </row>
    <row r="610" ht="12">
      <c r="A610" s="73"/>
    </row>
    <row r="611" ht="12">
      <c r="A611" s="73"/>
    </row>
    <row r="612" ht="12">
      <c r="A612" s="73"/>
    </row>
    <row r="613" ht="12">
      <c r="A613" s="73"/>
    </row>
    <row r="614" ht="12">
      <c r="A614" s="73"/>
    </row>
    <row r="615" ht="12">
      <c r="A615" s="73"/>
    </row>
    <row r="616" ht="12">
      <c r="A616" s="73"/>
    </row>
    <row r="617" ht="12">
      <c r="A617" s="73"/>
    </row>
    <row r="618" ht="12">
      <c r="A618" s="73"/>
    </row>
    <row r="619" ht="12">
      <c r="A619" s="73"/>
    </row>
    <row r="620" ht="12">
      <c r="A620" s="73"/>
    </row>
    <row r="621" ht="12">
      <c r="A621" s="73"/>
    </row>
    <row r="622" ht="12">
      <c r="A622" s="73"/>
    </row>
    <row r="623" ht="12">
      <c r="A623" s="73"/>
    </row>
    <row r="624" ht="12">
      <c r="A624" s="73"/>
    </row>
    <row r="625" ht="12">
      <c r="A625" s="73"/>
    </row>
    <row r="626" ht="12">
      <c r="A626" s="73"/>
    </row>
    <row r="627" ht="12">
      <c r="A627" s="73"/>
    </row>
    <row r="628" ht="12">
      <c r="A628" s="73"/>
    </row>
    <row r="629" ht="12">
      <c r="A629" s="73"/>
    </row>
    <row r="630" ht="12">
      <c r="A630" s="73"/>
    </row>
    <row r="631" ht="12">
      <c r="A631" s="73"/>
    </row>
    <row r="632" ht="12">
      <c r="A632" s="73"/>
    </row>
    <row r="633" ht="12">
      <c r="A633" s="73"/>
    </row>
    <row r="634" ht="12">
      <c r="A634" s="73"/>
    </row>
    <row r="635" ht="12">
      <c r="A635" s="73"/>
    </row>
    <row r="636" ht="12">
      <c r="A636" s="73"/>
    </row>
    <row r="637" ht="12">
      <c r="A637" s="73"/>
    </row>
    <row r="638" ht="12">
      <c r="A638" s="73"/>
    </row>
    <row r="639" ht="12">
      <c r="A639" s="73"/>
    </row>
    <row r="640" ht="12">
      <c r="A640" s="73"/>
    </row>
    <row r="641" ht="12">
      <c r="A641" s="73"/>
    </row>
    <row r="642" ht="12">
      <c r="A642" s="73"/>
    </row>
    <row r="643" ht="12">
      <c r="A643" s="73"/>
    </row>
    <row r="644" ht="12">
      <c r="A644" s="73"/>
    </row>
    <row r="645" ht="12">
      <c r="A645" s="73"/>
    </row>
    <row r="646" ht="12">
      <c r="A646" s="73"/>
    </row>
    <row r="647" ht="12">
      <c r="A647" s="73"/>
    </row>
    <row r="648" ht="12">
      <c r="A648" s="73"/>
    </row>
    <row r="649" ht="12">
      <c r="A649" s="73"/>
    </row>
    <row r="650" ht="12">
      <c r="A650" s="73"/>
    </row>
    <row r="651" ht="12">
      <c r="A651" s="73"/>
    </row>
    <row r="652" ht="12">
      <c r="A652" s="73"/>
    </row>
    <row r="653" ht="12">
      <c r="A653" s="73"/>
    </row>
    <row r="654" ht="12">
      <c r="A654" s="73"/>
    </row>
    <row r="655" ht="12">
      <c r="A655" s="73"/>
    </row>
    <row r="656" ht="12">
      <c r="A656" s="73"/>
    </row>
    <row r="657" ht="12">
      <c r="A657" s="73"/>
    </row>
    <row r="658" ht="12">
      <c r="A658" s="73"/>
    </row>
    <row r="659" ht="12">
      <c r="A659" s="73"/>
    </row>
    <row r="660" ht="12">
      <c r="A660" s="73"/>
    </row>
    <row r="661" ht="12">
      <c r="A661" s="73"/>
    </row>
    <row r="662" ht="12">
      <c r="A662" s="73"/>
    </row>
    <row r="663" ht="12">
      <c r="A663" s="73"/>
    </row>
    <row r="664" ht="12">
      <c r="A664" s="73"/>
    </row>
    <row r="665" ht="12">
      <c r="A665" s="73"/>
    </row>
    <row r="666" ht="12">
      <c r="A666" s="73"/>
    </row>
    <row r="667" ht="12">
      <c r="A667" s="73"/>
    </row>
    <row r="668" ht="12">
      <c r="A668" s="73"/>
    </row>
    <row r="669" ht="12">
      <c r="A669" s="73"/>
    </row>
    <row r="670" ht="12">
      <c r="A670" s="73"/>
    </row>
    <row r="671" ht="12">
      <c r="A671" s="92"/>
    </row>
    <row r="672" ht="12">
      <c r="A672" s="92"/>
    </row>
    <row r="673" ht="12">
      <c r="A673" s="92"/>
    </row>
    <row r="674" ht="12">
      <c r="A674" s="92"/>
    </row>
    <row r="675" ht="12">
      <c r="A675" s="92"/>
    </row>
    <row r="676" ht="12">
      <c r="A676" s="92"/>
    </row>
    <row r="677" ht="12">
      <c r="A677" s="92"/>
    </row>
    <row r="678" ht="12">
      <c r="A678" s="92"/>
    </row>
    <row r="679" ht="12">
      <c r="A679" s="92"/>
    </row>
    <row r="680" ht="12">
      <c r="A680" s="92"/>
    </row>
    <row r="681" ht="12">
      <c r="A681" s="92"/>
    </row>
    <row r="682" ht="12">
      <c r="A682" s="92"/>
    </row>
    <row r="683" ht="12">
      <c r="A683" s="92"/>
    </row>
    <row r="684" ht="12">
      <c r="A684" s="92"/>
    </row>
    <row r="685" ht="12">
      <c r="A685" s="92"/>
    </row>
    <row r="686" ht="12">
      <c r="A686" s="92"/>
    </row>
    <row r="687" ht="12">
      <c r="A687" s="92"/>
    </row>
    <row r="688" ht="12">
      <c r="A688" s="92"/>
    </row>
    <row r="689" ht="12">
      <c r="A689" s="92"/>
    </row>
    <row r="690" ht="12">
      <c r="A690" s="92"/>
    </row>
    <row r="691" ht="12">
      <c r="A691" s="92"/>
    </row>
    <row r="692" ht="12">
      <c r="A692" s="92"/>
    </row>
    <row r="693" ht="12">
      <c r="A693" s="92"/>
    </row>
    <row r="694" ht="12">
      <c r="A694" s="92"/>
    </row>
    <row r="695" ht="12">
      <c r="A695" s="92"/>
    </row>
    <row r="696" ht="12">
      <c r="A696" s="92"/>
    </row>
    <row r="697" ht="12">
      <c r="A697" s="92"/>
    </row>
    <row r="698" ht="12">
      <c r="A698" s="92"/>
    </row>
    <row r="699" ht="12">
      <c r="A699" s="92"/>
    </row>
    <row r="700" ht="12">
      <c r="A700" s="92"/>
    </row>
    <row r="701" ht="12">
      <c r="A701" s="92"/>
    </row>
    <row r="702" ht="12">
      <c r="A702" s="92"/>
    </row>
    <row r="703" ht="12">
      <c r="A703" s="92"/>
    </row>
    <row r="704" ht="12">
      <c r="A704" s="92"/>
    </row>
    <row r="705" ht="12">
      <c r="A705" s="92"/>
    </row>
    <row r="706" ht="12">
      <c r="A706" s="92"/>
    </row>
    <row r="707" ht="12">
      <c r="A707" s="92"/>
    </row>
    <row r="708" ht="12">
      <c r="A708" s="92"/>
    </row>
    <row r="709" ht="12">
      <c r="A709" s="92"/>
    </row>
    <row r="710" ht="12">
      <c r="A710" s="92"/>
    </row>
    <row r="711" ht="12">
      <c r="A711" s="92"/>
    </row>
    <row r="712" ht="12">
      <c r="A712" s="92"/>
    </row>
    <row r="713" ht="12">
      <c r="A713" s="92"/>
    </row>
    <row r="714" ht="12">
      <c r="A714" s="92"/>
    </row>
    <row r="715" ht="12">
      <c r="A715" s="92"/>
    </row>
    <row r="716" ht="12">
      <c r="A716" s="92"/>
    </row>
    <row r="717" ht="12">
      <c r="A717" s="92"/>
    </row>
    <row r="718" ht="12">
      <c r="A718" s="92"/>
    </row>
    <row r="719" ht="12">
      <c r="A719" s="92"/>
    </row>
    <row r="720" ht="12">
      <c r="A720" s="92"/>
    </row>
    <row r="721" ht="12">
      <c r="A721" s="92"/>
    </row>
    <row r="722" ht="12">
      <c r="A722" s="92"/>
    </row>
    <row r="723" ht="12">
      <c r="A723" s="92"/>
    </row>
    <row r="724" ht="12">
      <c r="A724" s="92"/>
    </row>
    <row r="725" ht="12">
      <c r="A725" s="92"/>
    </row>
    <row r="726" ht="12">
      <c r="A726" s="92"/>
    </row>
    <row r="727" ht="12">
      <c r="A727" s="92"/>
    </row>
    <row r="728" ht="12">
      <c r="A728" s="92"/>
    </row>
    <row r="729" ht="12">
      <c r="A729" s="92"/>
    </row>
  </sheetData>
  <mergeCells count="10">
    <mergeCell ref="A1:A3"/>
    <mergeCell ref="B1:D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scale="96" r:id="rId1"/>
  <headerFooter alignWithMargins="0">
    <oddHeader>&amp;L&amp;"Times New Roman,Regular"
&amp;URégion : Amérique latine et Caraïbes&amp;C&amp;"Times New Roman,Regular"PCIPD/1/3
Annexe III, page &amp;P
Activités de sensibilisation et de mise en valeur des ressources humaines
1996/1997/1998 jusqu’au 31 mars 1999</oddHeader>
    <oddFooter>&amp;R&amp;"Times New Roman,Regular"&amp;8
&amp;F/&amp;A</oddFooter>
  </headerFooter>
  <rowBreaks count="8" manualBreakCount="8">
    <brk id="17" max="9" man="1"/>
    <brk id="31" max="9" man="1"/>
    <brk id="41" max="9" man="1"/>
    <brk id="57" max="9" man="1"/>
    <brk id="72" max="9" man="1"/>
    <brk id="86" max="9" man="1"/>
    <brk id="100" max="9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24.140625" style="1" customWidth="1"/>
    <col min="2" max="2" width="11.57421875" style="1" customWidth="1"/>
    <col min="3" max="3" width="11.140625" style="1" customWidth="1"/>
    <col min="4" max="4" width="22.00390625" style="1" customWidth="1"/>
    <col min="5" max="5" width="20.421875" style="1" customWidth="1"/>
    <col min="6" max="6" width="15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21" t="s">
        <v>298</v>
      </c>
      <c r="B1" s="124" t="s">
        <v>95</v>
      </c>
      <c r="C1" s="124"/>
      <c r="D1" s="121" t="s">
        <v>98</v>
      </c>
      <c r="E1" s="121" t="s">
        <v>99</v>
      </c>
      <c r="F1" s="121" t="s">
        <v>100</v>
      </c>
      <c r="G1" s="121" t="s">
        <v>101</v>
      </c>
    </row>
    <row r="2" spans="1:7" ht="12">
      <c r="A2" s="122"/>
      <c r="B2" s="121" t="s">
        <v>96</v>
      </c>
      <c r="C2" s="121" t="s">
        <v>97</v>
      </c>
      <c r="D2" s="122"/>
      <c r="E2" s="122"/>
      <c r="F2" s="122"/>
      <c r="G2" s="122"/>
    </row>
    <row r="3" spans="1:7" ht="12">
      <c r="A3" s="123"/>
      <c r="B3" s="123"/>
      <c r="C3" s="123"/>
      <c r="D3" s="123"/>
      <c r="E3" s="123"/>
      <c r="F3" s="123"/>
      <c r="G3" s="123"/>
    </row>
    <row r="4" spans="1:7" ht="12">
      <c r="A4" s="16" t="s">
        <v>121</v>
      </c>
      <c r="B4" s="6"/>
      <c r="C4" s="6" t="s">
        <v>281</v>
      </c>
      <c r="D4" s="6" t="s">
        <v>291</v>
      </c>
      <c r="E4" s="6" t="s">
        <v>281</v>
      </c>
      <c r="F4" s="16"/>
      <c r="G4" s="16"/>
    </row>
    <row r="5" spans="1:7" ht="12">
      <c r="A5" s="16" t="s">
        <v>183</v>
      </c>
      <c r="B5" s="6"/>
      <c r="C5" s="6"/>
      <c r="D5" s="6"/>
      <c r="E5" s="6" t="s">
        <v>281</v>
      </c>
      <c r="F5" s="16"/>
      <c r="G5" s="16"/>
    </row>
    <row r="6" spans="1:7" ht="12">
      <c r="A6" s="16" t="s">
        <v>122</v>
      </c>
      <c r="B6" s="6"/>
      <c r="C6" s="6" t="s">
        <v>281</v>
      </c>
      <c r="D6" s="6"/>
      <c r="E6" s="6" t="s">
        <v>281</v>
      </c>
      <c r="F6" s="16"/>
      <c r="G6" s="16"/>
    </row>
    <row r="7" spans="1:7" ht="12">
      <c r="A7" s="16" t="s">
        <v>123</v>
      </c>
      <c r="B7" s="6"/>
      <c r="C7" s="6" t="s">
        <v>281</v>
      </c>
      <c r="D7" s="6"/>
      <c r="E7" s="6"/>
      <c r="F7" s="16"/>
      <c r="G7" s="16"/>
    </row>
    <row r="8" spans="1:7" ht="12">
      <c r="A8" s="16" t="s">
        <v>124</v>
      </c>
      <c r="B8" s="6" t="s">
        <v>281</v>
      </c>
      <c r="C8" s="6" t="s">
        <v>281</v>
      </c>
      <c r="D8" s="6" t="s">
        <v>284</v>
      </c>
      <c r="E8" s="6" t="s">
        <v>281</v>
      </c>
      <c r="F8" s="16"/>
      <c r="G8" s="16"/>
    </row>
    <row r="9" spans="1:7" ht="12">
      <c r="A9" s="16" t="s">
        <v>125</v>
      </c>
      <c r="B9" s="6"/>
      <c r="C9" s="6" t="s">
        <v>281</v>
      </c>
      <c r="D9" s="6" t="s">
        <v>295</v>
      </c>
      <c r="E9" s="6" t="s">
        <v>281</v>
      </c>
      <c r="F9" s="16"/>
      <c r="G9" s="16"/>
    </row>
    <row r="10" spans="1:7" ht="12">
      <c r="A10" s="16" t="s">
        <v>126</v>
      </c>
      <c r="B10" s="6" t="s">
        <v>281</v>
      </c>
      <c r="C10" s="6" t="s">
        <v>281</v>
      </c>
      <c r="D10" s="6" t="s">
        <v>285</v>
      </c>
      <c r="E10" s="6" t="s">
        <v>281</v>
      </c>
      <c r="F10" s="16"/>
      <c r="G10" s="16"/>
    </row>
    <row r="11" spans="1:7" ht="12">
      <c r="A11" s="16" t="s">
        <v>127</v>
      </c>
      <c r="B11" s="6" t="s">
        <v>281</v>
      </c>
      <c r="C11" s="6" t="s">
        <v>281</v>
      </c>
      <c r="D11" s="6" t="s">
        <v>285</v>
      </c>
      <c r="E11" s="6" t="s">
        <v>281</v>
      </c>
      <c r="F11" s="16"/>
      <c r="G11" s="16"/>
    </row>
    <row r="12" spans="1:7" ht="12">
      <c r="A12" s="16" t="s">
        <v>193</v>
      </c>
      <c r="B12" s="6"/>
      <c r="C12" s="6" t="s">
        <v>281</v>
      </c>
      <c r="D12" s="6" t="s">
        <v>292</v>
      </c>
      <c r="E12" s="6" t="s">
        <v>281</v>
      </c>
      <c r="F12" s="16"/>
      <c r="G12" s="16"/>
    </row>
    <row r="13" spans="1:7" ht="12">
      <c r="A13" s="16" t="s">
        <v>194</v>
      </c>
      <c r="B13" s="6" t="s">
        <v>281</v>
      </c>
      <c r="C13" s="6" t="s">
        <v>281</v>
      </c>
      <c r="D13" s="6" t="s">
        <v>290</v>
      </c>
      <c r="E13" s="6" t="s">
        <v>281</v>
      </c>
      <c r="F13" s="16"/>
      <c r="G13" s="16"/>
    </row>
    <row r="14" spans="1:7" ht="12">
      <c r="A14" s="16" t="s">
        <v>197</v>
      </c>
      <c r="B14" s="6"/>
      <c r="C14" s="6" t="s">
        <v>281</v>
      </c>
      <c r="D14" s="6"/>
      <c r="E14" s="6" t="s">
        <v>281</v>
      </c>
      <c r="F14" s="16"/>
      <c r="G14" s="16"/>
    </row>
    <row r="15" spans="1:7" ht="12">
      <c r="A15" s="16" t="s">
        <v>129</v>
      </c>
      <c r="B15" s="6" t="s">
        <v>281</v>
      </c>
      <c r="C15" s="6" t="s">
        <v>281</v>
      </c>
      <c r="D15" s="6" t="s">
        <v>291</v>
      </c>
      <c r="E15" s="6" t="s">
        <v>281</v>
      </c>
      <c r="F15" s="16"/>
      <c r="G15" s="16"/>
    </row>
    <row r="16" spans="1:7" ht="12">
      <c r="A16" s="16" t="s">
        <v>130</v>
      </c>
      <c r="B16" s="6"/>
      <c r="C16" s="6" t="s">
        <v>281</v>
      </c>
      <c r="D16" s="6"/>
      <c r="E16" s="6" t="s">
        <v>281</v>
      </c>
      <c r="F16" s="16"/>
      <c r="G16" s="16"/>
    </row>
    <row r="17" spans="1:7" ht="12">
      <c r="A17" s="16" t="s">
        <v>199</v>
      </c>
      <c r="B17" s="6"/>
      <c r="C17" s="6" t="s">
        <v>281</v>
      </c>
      <c r="D17" s="6"/>
      <c r="E17" s="6" t="s">
        <v>281</v>
      </c>
      <c r="F17" s="16"/>
      <c r="G17" s="16"/>
    </row>
    <row r="18" spans="1:7" ht="12">
      <c r="A18" s="16" t="s">
        <v>131</v>
      </c>
      <c r="B18" s="6"/>
      <c r="C18" s="6" t="s">
        <v>281</v>
      </c>
      <c r="D18" s="6"/>
      <c r="E18" s="6"/>
      <c r="F18" s="16"/>
      <c r="G18" s="16"/>
    </row>
    <row r="19" spans="1:7" ht="12">
      <c r="A19" s="16" t="s">
        <v>202</v>
      </c>
      <c r="B19" s="6"/>
      <c r="C19" s="6" t="s">
        <v>281</v>
      </c>
      <c r="D19" s="6"/>
      <c r="E19" s="6" t="s">
        <v>281</v>
      </c>
      <c r="F19" s="16"/>
      <c r="G19" s="16"/>
    </row>
    <row r="20" spans="1:7" ht="12">
      <c r="A20" s="16" t="s">
        <v>132</v>
      </c>
      <c r="B20" s="6"/>
      <c r="C20" s="6" t="s">
        <v>281</v>
      </c>
      <c r="D20" s="6"/>
      <c r="E20" s="6" t="s">
        <v>281</v>
      </c>
      <c r="F20" s="16"/>
      <c r="G20" s="16"/>
    </row>
    <row r="21" spans="1:7" ht="12">
      <c r="A21" s="16" t="s">
        <v>133</v>
      </c>
      <c r="B21" s="6" t="s">
        <v>281</v>
      </c>
      <c r="C21" s="6" t="s">
        <v>281</v>
      </c>
      <c r="D21" s="6" t="s">
        <v>290</v>
      </c>
      <c r="E21" s="6" t="s">
        <v>281</v>
      </c>
      <c r="F21" s="16"/>
      <c r="G21" s="16"/>
    </row>
    <row r="22" spans="1:7" ht="12">
      <c r="A22" s="16" t="s">
        <v>206</v>
      </c>
      <c r="B22" s="6"/>
      <c r="C22" s="6" t="s">
        <v>281</v>
      </c>
      <c r="D22" s="6"/>
      <c r="E22" s="6" t="s">
        <v>281</v>
      </c>
      <c r="F22" s="16"/>
      <c r="G22" s="16"/>
    </row>
    <row r="23" spans="1:7" ht="12">
      <c r="A23" s="16" t="s">
        <v>296</v>
      </c>
      <c r="B23" s="6"/>
      <c r="C23" s="6" t="s">
        <v>281</v>
      </c>
      <c r="D23" s="6" t="s">
        <v>292</v>
      </c>
      <c r="E23" s="6" t="s">
        <v>281</v>
      </c>
      <c r="F23" s="16"/>
      <c r="G23" s="16"/>
    </row>
    <row r="24" spans="1:7" ht="12">
      <c r="A24" s="16" t="s">
        <v>208</v>
      </c>
      <c r="B24" s="6"/>
      <c r="C24" s="6" t="s">
        <v>281</v>
      </c>
      <c r="D24" s="6" t="s">
        <v>291</v>
      </c>
      <c r="E24" s="6" t="s">
        <v>281</v>
      </c>
      <c r="F24" s="16"/>
      <c r="G24" s="16"/>
    </row>
    <row r="25" spans="1:7" ht="12">
      <c r="A25" s="16" t="s">
        <v>134</v>
      </c>
      <c r="B25" s="6" t="s">
        <v>281</v>
      </c>
      <c r="C25" s="6" t="s">
        <v>281</v>
      </c>
      <c r="D25" s="6" t="s">
        <v>282</v>
      </c>
      <c r="E25" s="6" t="s">
        <v>281</v>
      </c>
      <c r="F25" s="16"/>
      <c r="G25" s="16"/>
    </row>
    <row r="26" spans="1:7" ht="12">
      <c r="A26" s="16" t="s">
        <v>128</v>
      </c>
      <c r="B26" s="6"/>
      <c r="C26" s="6" t="s">
        <v>281</v>
      </c>
      <c r="D26" s="6" t="s">
        <v>282</v>
      </c>
      <c r="E26" s="6" t="s">
        <v>281</v>
      </c>
      <c r="F26" s="16"/>
      <c r="G26" s="16"/>
    </row>
    <row r="27" spans="1:7" ht="12">
      <c r="A27" s="16" t="s">
        <v>135</v>
      </c>
      <c r="B27" s="6"/>
      <c r="C27" s="6" t="s">
        <v>281</v>
      </c>
      <c r="D27" s="6"/>
      <c r="E27" s="6" t="s">
        <v>281</v>
      </c>
      <c r="F27" s="16"/>
      <c r="G27" s="16"/>
    </row>
    <row r="28" spans="1:7" ht="12">
      <c r="A28" s="16" t="s">
        <v>211</v>
      </c>
      <c r="B28" s="6"/>
      <c r="C28" s="6" t="s">
        <v>281</v>
      </c>
      <c r="D28" s="6" t="s">
        <v>282</v>
      </c>
      <c r="E28" s="6"/>
      <c r="F28" s="16"/>
      <c r="G28" s="16"/>
    </row>
    <row r="29" spans="1:7" ht="12">
      <c r="A29" s="16" t="s">
        <v>136</v>
      </c>
      <c r="B29" s="6"/>
      <c r="C29" s="6" t="s">
        <v>281</v>
      </c>
      <c r="D29" s="6" t="s">
        <v>292</v>
      </c>
      <c r="E29" s="6" t="s">
        <v>281</v>
      </c>
      <c r="F29" s="16"/>
      <c r="G29" s="16"/>
    </row>
    <row r="30" spans="1:7" ht="12">
      <c r="A30" s="16" t="s">
        <v>212</v>
      </c>
      <c r="B30" s="6" t="s">
        <v>281</v>
      </c>
      <c r="C30" s="6" t="s">
        <v>281</v>
      </c>
      <c r="D30" s="6" t="s">
        <v>286</v>
      </c>
      <c r="E30" s="6" t="s">
        <v>281</v>
      </c>
      <c r="F30" s="16"/>
      <c r="G30" s="16"/>
    </row>
    <row r="31" spans="1:7" ht="12">
      <c r="A31" s="16" t="s">
        <v>215</v>
      </c>
      <c r="B31" s="6" t="s">
        <v>281</v>
      </c>
      <c r="C31" s="6" t="s">
        <v>281</v>
      </c>
      <c r="D31" s="6" t="s">
        <v>282</v>
      </c>
      <c r="E31" s="6" t="s">
        <v>281</v>
      </c>
      <c r="F31" s="16"/>
      <c r="G31" s="16"/>
    </row>
    <row r="32" spans="2:5" ht="12">
      <c r="B32" s="10"/>
      <c r="C32" s="10"/>
      <c r="D32" s="10"/>
      <c r="E32" s="10"/>
    </row>
    <row r="33" spans="2:5" ht="12">
      <c r="B33" s="10"/>
      <c r="C33" s="10"/>
      <c r="D33" s="10"/>
      <c r="E33" s="10"/>
    </row>
    <row r="34" spans="2:5" ht="12">
      <c r="B34" s="10"/>
      <c r="C34" s="10"/>
      <c r="D34" s="10"/>
      <c r="E34" s="10"/>
    </row>
    <row r="35" spans="2:5" ht="12">
      <c r="B35" s="10"/>
      <c r="C35" s="10"/>
      <c r="D35" s="10"/>
      <c r="E35" s="10"/>
    </row>
    <row r="36" spans="2:5" ht="12">
      <c r="B36" s="10"/>
      <c r="C36" s="10"/>
      <c r="D36" s="10"/>
      <c r="E36" s="10"/>
    </row>
    <row r="37" spans="2:5" ht="12">
      <c r="B37" s="10"/>
      <c r="C37" s="10"/>
      <c r="D37" s="10"/>
      <c r="E37" s="10"/>
    </row>
    <row r="38" spans="2:5" ht="12">
      <c r="B38" s="10"/>
      <c r="C38" s="10"/>
      <c r="D38" s="10"/>
      <c r="E38" s="10"/>
    </row>
    <row r="39" spans="2:5" ht="12">
      <c r="B39" s="10"/>
      <c r="C39" s="10"/>
      <c r="D39" s="10"/>
      <c r="E39" s="10"/>
    </row>
  </sheetData>
  <mergeCells count="8">
    <mergeCell ref="A1:A3"/>
    <mergeCell ref="F1:F3"/>
    <mergeCell ref="G1:G3"/>
    <mergeCell ref="B2:B3"/>
    <mergeCell ref="C2:C3"/>
    <mergeCell ref="B1:C1"/>
    <mergeCell ref="D1:D3"/>
    <mergeCell ref="E1:E3"/>
  </mergeCells>
  <printOptions horizontalCentered="1" verticalCentered="1"/>
  <pageMargins left="0.4724409448818898" right="0.4724409448818898" top="1.614173228346456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Amérique latine et Caraïbes&amp;C&amp;"Times New Roman,Regular"PCIPD/1/3
Annexe III, page &amp;P
Activités de sensibilisation et de mise en valeur des ressources humaines
1996/1997/1998 jusqu’au 31 mars 1999</oddHeader>
    <oddFooter>&amp;R&amp;"Times New Roman,Regular"&amp;8&amp;F/&amp;A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Platret</cp:lastModifiedBy>
  <cp:lastPrinted>1999-05-17T14:11:32Z</cp:lastPrinted>
  <dcterms:created xsi:type="dcterms:W3CDTF">1999-02-25T15:28:32Z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