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90" windowWidth="11325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'Sheet1'!$A$1:$H$102</definedName>
  </definedNames>
  <calcPr fullCalcOnLoad="1"/>
</workbook>
</file>

<file path=xl/sharedStrings.xml><?xml version="1.0" encoding="utf-8"?>
<sst xmlns="http://schemas.openxmlformats.org/spreadsheetml/2006/main" count="214" uniqueCount="118">
  <si>
    <t>Budget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</si>
  <si>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</si>
  <si>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</si>
  <si>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</si>
  <si>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</si>
  <si>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</si>
  <si>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</si>
  <si>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</si>
  <si>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</si>
  <si>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</si>
  <si>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</si>
  <si>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</si>
  <si>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</si>
  <si>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</si>
  <si>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</si>
  <si>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</si>
  <si>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</si>
  <si>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</si>
  <si>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</si>
  <si>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</si>
  <si>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</t>
  </si>
  <si>
    <t>(en milliers de francs suisses)</t>
  </si>
  <si>
    <t>Programme principal 2000-2001</t>
  </si>
  <si>
    <t>Ancien programme principal 1998-1999</t>
  </si>
  <si>
    <t>Révisions</t>
  </si>
  <si>
    <t>N°</t>
  </si>
  <si>
    <t>Intitulé</t>
  </si>
  <si>
    <t>Montant</t>
  </si>
  <si>
    <t>révisé</t>
  </si>
  <si>
    <t>Organes des États membres</t>
  </si>
  <si>
    <t>et Bureau du directeur</t>
  </si>
  <si>
    <t>général</t>
  </si>
  <si>
    <t>Planification stratégique</t>
  </si>
  <si>
    <t>et développement des</t>
  </si>
  <si>
    <t>politiques</t>
  </si>
  <si>
    <t>Affaires juridiques et</t>
  </si>
  <si>
    <t>structurelles</t>
  </si>
  <si>
    <t>Supervision interne et</t>
  </si>
  <si>
    <t>productivité</t>
  </si>
  <si>
    <t>Planification des</t>
  </si>
  <si>
    <t xml:space="preserve">programmes, préparation du </t>
  </si>
  <si>
    <t xml:space="preserve">budget, contrôle financier </t>
  </si>
  <si>
    <t>et vérification des comptes</t>
  </si>
  <si>
    <t>Communications mondiales</t>
  </si>
  <si>
    <t>et relations publiques</t>
  </si>
  <si>
    <t>Coopération avec les pays</t>
  </si>
  <si>
    <t>en développement</t>
  </si>
  <si>
    <t>Coopération avec certains</t>
  </si>
  <si>
    <t>pays d'Europe et d'Asie</t>
  </si>
  <si>
    <t>Mise en valeur des</t>
  </si>
  <si>
    <t>ressources humaines et</t>
  </si>
  <si>
    <t>Académie mondiale de</t>
  </si>
  <si>
    <t>l'OMPI</t>
  </si>
  <si>
    <t xml:space="preserve">Académie mondiale de </t>
  </si>
  <si>
    <t>l'OMPI et mise en valeur</t>
  </si>
  <si>
    <t>des ressources humaines</t>
  </si>
  <si>
    <t>la propriété industrielle</t>
  </si>
  <si>
    <t>Développement du droit de</t>
  </si>
  <si>
    <t>Développement du droit</t>
  </si>
  <si>
    <t>d'auteur et des droits</t>
  </si>
  <si>
    <t>connexes</t>
  </si>
  <si>
    <t>Questions mondiales de</t>
  </si>
  <si>
    <t>propriété intellectuelle</t>
  </si>
  <si>
    <t>Réseau mondial</t>
  </si>
  <si>
    <t>d'information et</t>
  </si>
  <si>
    <t xml:space="preserve">Techniques de l'information </t>
  </si>
  <si>
    <t xml:space="preserve">et services d'information en </t>
  </si>
  <si>
    <t>intellectuelle</t>
  </si>
  <si>
    <t>Système du Traité de</t>
  </si>
  <si>
    <t>coopération en matière</t>
  </si>
  <si>
    <t>de brevets (PCT)</t>
  </si>
  <si>
    <t>Système de Madrid</t>
  </si>
  <si>
    <t>Système de La Haye</t>
  </si>
  <si>
    <t>Gestion des ressources</t>
  </si>
  <si>
    <t>humaines</t>
  </si>
  <si>
    <t>Systèmes de Madrid,</t>
  </si>
  <si>
    <t>La Haye et Lisbonne</t>
  </si>
  <si>
    <t>Partie de "Services d'appui</t>
  </si>
  <si>
    <t>administratif"</t>
  </si>
  <si>
    <t>Services d'appui</t>
  </si>
  <si>
    <t>administratif</t>
  </si>
  <si>
    <t>Locaux</t>
  </si>
  <si>
    <t>Achats, contrats et voyages</t>
  </si>
  <si>
    <t>Activités diverses et</t>
  </si>
  <si>
    <t>imprévues</t>
  </si>
  <si>
    <t>[L'annexe 3 suit]</t>
  </si>
  <si>
    <t>approuvé</t>
  </si>
  <si>
    <t>des programmes</t>
  </si>
  <si>
    <t>Dest. : techniques de l’information</t>
  </si>
  <si>
    <t>Prov. : transfert net de 3,5 postes</t>
  </si>
  <si>
    <t>Prov. : services admin.</t>
  </si>
  <si>
    <t>Prov. : évaluation et contrôle</t>
  </si>
  <si>
    <t>Effet net des transferts de postes</t>
  </si>
  <si>
    <t>Dest. : évaluation et contrôle</t>
  </si>
  <si>
    <t>Dest. : transfert net de 3 postes</t>
  </si>
  <si>
    <t>Dest. : achats</t>
  </si>
  <si>
    <t>Dest. : transfert net de 6,5 postes</t>
  </si>
  <si>
    <t>Dest. : transfet net de 2 postes</t>
  </si>
  <si>
    <t>Dest. : transfert net de 6 postes</t>
  </si>
  <si>
    <t>Prov. : transfert net de 6 postes</t>
  </si>
  <si>
    <t>Dest. : transfert de 2 postes</t>
  </si>
  <si>
    <t>Dest. : services admin.</t>
  </si>
  <si>
    <t>Prov. : transfert net de 4 postes</t>
  </si>
  <si>
    <t>Dest. : autres programmes</t>
  </si>
  <si>
    <t>Prov. : autres programmes</t>
  </si>
  <si>
    <t>Prov. : transfert net de 9 postes</t>
  </si>
  <si>
    <t>Prov. : transfert net d'1 poste</t>
  </si>
  <si>
    <t>Dest. : transfert net d'1 poste</t>
  </si>
  <si>
    <t xml:space="preserve">matière de propriété intellectuelle </t>
  </si>
  <si>
    <t>services d'information en matière de propriété</t>
  </si>
  <si>
    <t>Budget révisé de l'exercice 1998-1999</t>
  </si>
  <si>
    <t>Organes statutaires des</t>
  </si>
  <si>
    <t>du directeur général</t>
  </si>
  <si>
    <t>Communication mondiale</t>
  </si>
  <si>
    <t>Dépenses autres que les dépenses de personnel (sur fonds de réserve spécial)</t>
  </si>
  <si>
    <t xml:space="preserve">Prov. : 9 postes (sur fonds de </t>
  </si>
  <si>
    <t>réserve spécial)</t>
  </si>
  <si>
    <t>États membres et cabinet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</si>
</sst>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 * #,##0.0_ ;_ * \-#,##0.0_ ;_ * &quot;-&quot;??_ ;_ @_ "/>
    <numFmt numFmtId="187" formatCode="_ * #,##0_ ;_ * \-#,##0_ ;_ * &quot;-&quot;??_ ;_ @_ 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187" fontId="5" fillId="0" borderId="4" xfId="15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/>
    </xf>
    <xf numFmtId="187" fontId="5" fillId="0" borderId="1" xfId="15" applyNumberFormat="1" applyFont="1" applyBorder="1" applyAlignment="1">
      <alignment/>
    </xf>
    <xf numFmtId="187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87" fontId="5" fillId="0" borderId="7" xfId="15" applyNumberFormat="1" applyFont="1" applyBorder="1" applyAlignment="1">
      <alignment/>
    </xf>
    <xf numFmtId="187" fontId="5" fillId="0" borderId="6" xfId="15" applyNumberFormat="1" applyFont="1" applyBorder="1" applyAlignment="1">
      <alignment/>
    </xf>
    <xf numFmtId="187" fontId="5" fillId="0" borderId="7" xfId="0" applyNumberFormat="1" applyFont="1" applyBorder="1" applyAlignment="1">
      <alignment/>
    </xf>
    <xf numFmtId="187" fontId="5" fillId="0" borderId="2" xfId="15" applyNumberFormat="1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 wrapText="1"/>
    </xf>
    <xf numFmtId="187" fontId="0" fillId="0" borderId="4" xfId="15" applyNumberFormat="1" applyBorder="1" applyAlignment="1">
      <alignment/>
    </xf>
    <xf numFmtId="0" fontId="0" fillId="0" borderId="3" xfId="0" applyBorder="1" applyAlignment="1">
      <alignment/>
    </xf>
    <xf numFmtId="187" fontId="0" fillId="0" borderId="4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wrapText="1"/>
    </xf>
    <xf numFmtId="187" fontId="0" fillId="0" borderId="5" xfId="15" applyNumberFormat="1" applyBorder="1" applyAlignment="1">
      <alignment/>
    </xf>
    <xf numFmtId="187" fontId="0" fillId="0" borderId="2" xfId="15" applyNumberFormat="1" applyBorder="1" applyAlignment="1">
      <alignment/>
    </xf>
    <xf numFmtId="187" fontId="0" fillId="0" borderId="5" xfId="0" applyNumberFormat="1" applyBorder="1" applyAlignment="1">
      <alignment/>
    </xf>
    <xf numFmtId="187" fontId="5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187" fontId="5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87" fontId="5" fillId="0" borderId="0" xfId="15" applyNumberFormat="1" applyFont="1" applyBorder="1" applyAlignment="1">
      <alignment/>
    </xf>
    <xf numFmtId="0" fontId="6" fillId="0" borderId="8" xfId="0" applyFont="1" applyBorder="1" applyAlignment="1">
      <alignment/>
    </xf>
    <xf numFmtId="187" fontId="5" fillId="0" borderId="3" xfId="15" applyNumberFormat="1" applyFont="1" applyBorder="1" applyAlignment="1">
      <alignment/>
    </xf>
    <xf numFmtId="0" fontId="6" fillId="0" borderId="7" xfId="0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187" fontId="5" fillId="0" borderId="1" xfId="15" applyNumberFormat="1" applyFont="1" applyBorder="1" applyAlignment="1">
      <alignment vertical="top"/>
    </xf>
    <xf numFmtId="187" fontId="5" fillId="0" borderId="8" xfId="15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2.28125" style="0" customWidth="1"/>
    <col min="3" max="3" width="3.57421875" style="1" customWidth="1"/>
    <col min="4" max="4" width="21.7109375" style="0" customWidth="1"/>
    <col min="5" max="5" width="7.7109375" style="0" customWidth="1"/>
    <col min="6" max="6" width="7.8515625" style="0" customWidth="1"/>
    <col min="7" max="7" width="22.421875" style="0" customWidth="1"/>
  </cols>
  <sheetData>
    <row r="1" spans="1:3" s="3" customFormat="1" ht="11.25">
      <c r="A1" s="4"/>
      <c r="C1" s="4"/>
    </row>
    <row r="2" spans="1:3" s="3" customFormat="1" ht="11.25">
      <c r="A2" s="4"/>
      <c r="C2" s="4"/>
    </row>
    <row r="3" spans="1:8" s="2" customFormat="1" ht="18.75">
      <c r="A3" s="80" t="s">
        <v>110</v>
      </c>
      <c r="B3" s="81"/>
      <c r="C3" s="81"/>
      <c r="D3" s="81"/>
      <c r="E3" s="81"/>
      <c r="F3" s="81"/>
      <c r="G3" s="81"/>
      <c r="H3" s="81"/>
    </row>
    <row r="4" spans="1:8" s="3" customFormat="1" ht="12.75">
      <c r="A4" s="82" t="s">
        <v>21</v>
      </c>
      <c r="B4" s="82"/>
      <c r="C4" s="82"/>
      <c r="D4" s="82"/>
      <c r="E4" s="82"/>
      <c r="F4" s="82"/>
      <c r="G4" s="82"/>
      <c r="H4" s="82"/>
    </row>
    <row r="5" spans="1:8" s="3" customFormat="1" ht="11.25">
      <c r="A5" s="15"/>
      <c r="B5" s="14"/>
      <c r="C5" s="15"/>
      <c r="D5" s="14"/>
      <c r="E5" s="14"/>
      <c r="F5" s="14"/>
      <c r="G5" s="14"/>
      <c r="H5" s="14"/>
    </row>
    <row r="6" spans="1:9" ht="12.75">
      <c r="A6" s="83" t="s">
        <v>22</v>
      </c>
      <c r="B6" s="84"/>
      <c r="C6" s="83" t="s">
        <v>23</v>
      </c>
      <c r="D6" s="85"/>
      <c r="E6" s="84"/>
      <c r="F6" s="83" t="s">
        <v>24</v>
      </c>
      <c r="G6" s="85"/>
      <c r="H6" s="84"/>
      <c r="I6" s="7"/>
    </row>
    <row r="7" spans="1:9" ht="12.75">
      <c r="A7" s="9"/>
      <c r="B7" s="16"/>
      <c r="C7" s="9"/>
      <c r="D7" s="10"/>
      <c r="E7" s="22" t="s">
        <v>0</v>
      </c>
      <c r="F7" s="18"/>
      <c r="G7" s="10"/>
      <c r="H7" s="22" t="s">
        <v>0</v>
      </c>
      <c r="I7" s="7"/>
    </row>
    <row r="8" spans="1:9" ht="12.75">
      <c r="A8" s="19" t="s">
        <v>25</v>
      </c>
      <c r="B8" s="20" t="s">
        <v>26</v>
      </c>
      <c r="C8" s="19" t="s">
        <v>25</v>
      </c>
      <c r="D8" s="21" t="s">
        <v>26</v>
      </c>
      <c r="E8" s="23" t="s">
        <v>86</v>
      </c>
      <c r="F8" s="19" t="s">
        <v>27</v>
      </c>
      <c r="G8" s="12"/>
      <c r="H8" s="23" t="s">
        <v>28</v>
      </c>
      <c r="I8" s="7"/>
    </row>
    <row r="9" spans="1:9" ht="12.75">
      <c r="A9" s="24"/>
      <c r="B9" s="25"/>
      <c r="C9" s="27"/>
      <c r="D9" s="28"/>
      <c r="E9" s="29"/>
      <c r="F9" s="33"/>
      <c r="G9" s="28"/>
      <c r="H9" s="29"/>
      <c r="I9" s="7"/>
    </row>
    <row r="10" spans="1:9" ht="12.75">
      <c r="A10" s="9" t="s">
        <v>1</v>
      </c>
      <c r="B10" s="16" t="s">
        <v>111</v>
      </c>
      <c r="C10" s="30" t="s">
        <v>1</v>
      </c>
      <c r="D10" s="10" t="s">
        <v>29</v>
      </c>
      <c r="E10" s="31">
        <v>7018</v>
      </c>
      <c r="F10" s="34">
        <f>38-11</f>
        <v>27</v>
      </c>
      <c r="G10" s="10" t="s">
        <v>90</v>
      </c>
      <c r="H10" s="35">
        <f>E10+F10+F11</f>
        <v>7036</v>
      </c>
      <c r="I10" s="7"/>
    </row>
    <row r="11" spans="1:9" ht="12.75">
      <c r="A11" s="9"/>
      <c r="B11" s="26" t="s">
        <v>117</v>
      </c>
      <c r="C11" s="9"/>
      <c r="D11" s="32" t="s">
        <v>30</v>
      </c>
      <c r="E11" s="16"/>
      <c r="F11" s="34">
        <v>-9</v>
      </c>
      <c r="G11" s="10" t="s">
        <v>88</v>
      </c>
      <c r="H11" s="16"/>
      <c r="I11" s="7"/>
    </row>
    <row r="12" spans="1:9" ht="12.75">
      <c r="A12" s="11"/>
      <c r="B12" s="17" t="s">
        <v>112</v>
      </c>
      <c r="C12" s="11"/>
      <c r="D12" s="12" t="s">
        <v>31</v>
      </c>
      <c r="E12" s="17"/>
      <c r="F12" s="36"/>
      <c r="G12" s="12"/>
      <c r="H12" s="17"/>
      <c r="I12" s="7"/>
    </row>
    <row r="13" spans="1:9" ht="12.75">
      <c r="A13" s="37" t="s">
        <v>2</v>
      </c>
      <c r="B13" s="28" t="s">
        <v>32</v>
      </c>
      <c r="C13" s="37" t="s">
        <v>2</v>
      </c>
      <c r="D13" s="28" t="s">
        <v>32</v>
      </c>
      <c r="E13" s="38">
        <v>9189</v>
      </c>
      <c r="F13" s="39">
        <f>170-11</f>
        <v>159</v>
      </c>
      <c r="G13" s="10" t="s">
        <v>90</v>
      </c>
      <c r="H13" s="40">
        <f>E13+F13+F14+F16+F17</f>
        <v>11024</v>
      </c>
      <c r="I13" s="7"/>
    </row>
    <row r="14" spans="1:9" ht="12.75">
      <c r="A14" s="9"/>
      <c r="B14" s="10" t="s">
        <v>33</v>
      </c>
      <c r="C14" s="9"/>
      <c r="D14" s="10" t="s">
        <v>33</v>
      </c>
      <c r="E14" s="16"/>
      <c r="F14" s="34">
        <v>308</v>
      </c>
      <c r="G14" s="10" t="s">
        <v>91</v>
      </c>
      <c r="H14" s="16"/>
      <c r="I14" s="7"/>
    </row>
    <row r="15" spans="1:9" ht="12.75">
      <c r="A15" s="9"/>
      <c r="B15" s="10" t="s">
        <v>34</v>
      </c>
      <c r="C15" s="9"/>
      <c r="D15" s="10" t="s">
        <v>34</v>
      </c>
      <c r="E15" s="16"/>
      <c r="F15" s="34"/>
      <c r="G15" s="10" t="s">
        <v>87</v>
      </c>
      <c r="H15" s="16"/>
      <c r="I15" s="7"/>
    </row>
    <row r="16" spans="1:9" ht="12.75">
      <c r="A16" s="9"/>
      <c r="B16" s="16"/>
      <c r="C16" s="9"/>
      <c r="D16" s="10"/>
      <c r="E16" s="16"/>
      <c r="F16" s="34">
        <v>-48</v>
      </c>
      <c r="G16" s="10" t="s">
        <v>88</v>
      </c>
      <c r="H16" s="16"/>
      <c r="I16" s="7"/>
    </row>
    <row r="17" spans="1:9" ht="12.75">
      <c r="A17" s="9"/>
      <c r="B17" s="16"/>
      <c r="C17" s="9"/>
      <c r="D17" s="10"/>
      <c r="E17" s="16"/>
      <c r="F17" s="34">
        <v>1416</v>
      </c>
      <c r="G17" s="10" t="s">
        <v>89</v>
      </c>
      <c r="H17" s="16"/>
      <c r="I17" s="7"/>
    </row>
    <row r="18" spans="1:9" ht="12.75">
      <c r="A18" s="11"/>
      <c r="B18" s="17"/>
      <c r="C18" s="11"/>
      <c r="D18" s="12"/>
      <c r="E18" s="17"/>
      <c r="F18" s="41"/>
      <c r="G18" s="12"/>
      <c r="H18" s="17"/>
      <c r="I18" s="7"/>
    </row>
    <row r="19" spans="1:9" ht="12.75">
      <c r="A19" s="37" t="s">
        <v>3</v>
      </c>
      <c r="B19" s="43" t="s">
        <v>35</v>
      </c>
      <c r="C19" s="37" t="s">
        <v>3</v>
      </c>
      <c r="D19" s="43" t="s">
        <v>35</v>
      </c>
      <c r="E19" s="38">
        <v>7479</v>
      </c>
      <c r="F19" s="39">
        <f>42-16</f>
        <v>26</v>
      </c>
      <c r="G19" s="10" t="s">
        <v>90</v>
      </c>
      <c r="H19" s="40">
        <f>E19+F19+F20+F21</f>
        <v>7533</v>
      </c>
      <c r="I19" s="7"/>
    </row>
    <row r="20" spans="1:9" ht="12.75">
      <c r="A20" s="9"/>
      <c r="B20" s="10" t="s">
        <v>36</v>
      </c>
      <c r="C20" s="9"/>
      <c r="D20" s="10" t="s">
        <v>36</v>
      </c>
      <c r="E20" s="16"/>
      <c r="F20" s="34">
        <v>-36</v>
      </c>
      <c r="G20" s="10" t="s">
        <v>88</v>
      </c>
      <c r="H20" s="16"/>
      <c r="I20" s="7"/>
    </row>
    <row r="21" spans="1:9" ht="12.75">
      <c r="A21" s="9"/>
      <c r="B21" s="16"/>
      <c r="C21" s="9"/>
      <c r="D21" s="10"/>
      <c r="E21" s="16"/>
      <c r="F21" s="34">
        <v>64</v>
      </c>
      <c r="G21" s="10" t="s">
        <v>92</v>
      </c>
      <c r="H21" s="16"/>
      <c r="I21" s="7"/>
    </row>
    <row r="22" spans="1:9" ht="12.75">
      <c r="A22" s="11"/>
      <c r="B22" s="17"/>
      <c r="C22" s="11"/>
      <c r="D22" s="12"/>
      <c r="E22" s="17"/>
      <c r="F22" s="41"/>
      <c r="G22" s="12"/>
      <c r="H22" s="17"/>
      <c r="I22" s="7"/>
    </row>
    <row r="23" spans="1:9" ht="12.75">
      <c r="A23" s="37" t="s">
        <v>4</v>
      </c>
      <c r="B23" s="42" t="s">
        <v>39</v>
      </c>
      <c r="C23" s="37" t="s">
        <v>4</v>
      </c>
      <c r="D23" s="43" t="s">
        <v>37</v>
      </c>
      <c r="E23" s="38">
        <v>4963</v>
      </c>
      <c r="F23" s="39">
        <f>15-11</f>
        <v>4</v>
      </c>
      <c r="G23" s="10" t="s">
        <v>90</v>
      </c>
      <c r="H23" s="38">
        <f>E23+F23+F24+F26+F27</f>
        <v>4194</v>
      </c>
      <c r="I23" s="7"/>
    </row>
    <row r="24" spans="1:9" ht="12.75">
      <c r="A24" s="9"/>
      <c r="B24" s="16" t="s">
        <v>40</v>
      </c>
      <c r="C24" s="9"/>
      <c r="D24" s="10" t="s">
        <v>38</v>
      </c>
      <c r="E24" s="16"/>
      <c r="F24" s="34">
        <v>-308</v>
      </c>
      <c r="G24" s="10" t="s">
        <v>93</v>
      </c>
      <c r="H24" s="16"/>
      <c r="I24" s="7"/>
    </row>
    <row r="25" spans="1:9" ht="12.75">
      <c r="A25" s="44"/>
      <c r="B25" s="16" t="s">
        <v>41</v>
      </c>
      <c r="C25" s="44"/>
      <c r="D25" s="49"/>
      <c r="E25" s="45"/>
      <c r="F25" s="34"/>
      <c r="G25" s="10" t="s">
        <v>87</v>
      </c>
      <c r="H25" s="45"/>
      <c r="I25" s="7"/>
    </row>
    <row r="26" spans="1:9" ht="12.75">
      <c r="A26" s="44"/>
      <c r="B26" s="16" t="s">
        <v>42</v>
      </c>
      <c r="C26" s="44"/>
      <c r="D26" s="49"/>
      <c r="E26" s="45"/>
      <c r="F26" s="34">
        <v>-31</v>
      </c>
      <c r="G26" s="10" t="s">
        <v>88</v>
      </c>
      <c r="H26" s="45"/>
      <c r="I26" s="7"/>
    </row>
    <row r="27" spans="1:9" ht="12.75">
      <c r="A27" s="44"/>
      <c r="B27" s="46"/>
      <c r="C27" s="50"/>
      <c r="D27" s="51"/>
      <c r="E27" s="52"/>
      <c r="F27" s="34">
        <v>-434</v>
      </c>
      <c r="G27" s="10" t="s">
        <v>107</v>
      </c>
      <c r="H27" s="54"/>
      <c r="I27" s="7"/>
    </row>
    <row r="28" spans="1:9" ht="12.75">
      <c r="A28" s="47"/>
      <c r="B28" s="48"/>
      <c r="C28" s="47"/>
      <c r="D28" s="53"/>
      <c r="E28" s="48"/>
      <c r="F28" s="41"/>
      <c r="G28" s="53"/>
      <c r="H28" s="48"/>
      <c r="I28" s="7"/>
    </row>
    <row r="29" spans="1:9" ht="12.75">
      <c r="A29" s="37" t="s">
        <v>5</v>
      </c>
      <c r="B29" s="28" t="s">
        <v>113</v>
      </c>
      <c r="C29" s="37" t="s">
        <v>5</v>
      </c>
      <c r="D29" s="28" t="s">
        <v>43</v>
      </c>
      <c r="E29" s="38">
        <v>12854</v>
      </c>
      <c r="F29" s="39">
        <f>20-18</f>
        <v>2</v>
      </c>
      <c r="G29" s="10" t="s">
        <v>90</v>
      </c>
      <c r="H29" s="38">
        <f>E29+F29+F30+F31</f>
        <v>11590</v>
      </c>
      <c r="I29" s="7"/>
    </row>
    <row r="30" spans="1:9" ht="12.75">
      <c r="A30" s="9"/>
      <c r="B30" s="10" t="s">
        <v>44</v>
      </c>
      <c r="C30" s="9"/>
      <c r="D30" s="10" t="s">
        <v>44</v>
      </c>
      <c r="E30" s="16"/>
      <c r="F30" s="34">
        <v>-69</v>
      </c>
      <c r="G30" s="10" t="s">
        <v>88</v>
      </c>
      <c r="H30" s="16"/>
      <c r="I30" s="7"/>
    </row>
    <row r="31" spans="1:9" ht="12.75">
      <c r="A31" s="9"/>
      <c r="B31" s="26"/>
      <c r="C31" s="30"/>
      <c r="D31" s="32"/>
      <c r="E31" s="31"/>
      <c r="F31" s="34">
        <v>-1197</v>
      </c>
      <c r="G31" s="10" t="s">
        <v>94</v>
      </c>
      <c r="H31" s="35"/>
      <c r="I31" s="7"/>
    </row>
    <row r="32" spans="1:9" ht="12.75">
      <c r="A32" s="11"/>
      <c r="B32" s="17"/>
      <c r="C32" s="11"/>
      <c r="D32" s="12"/>
      <c r="E32" s="17"/>
      <c r="F32" s="41"/>
      <c r="G32" s="12"/>
      <c r="H32" s="17"/>
      <c r="I32" s="7"/>
    </row>
    <row r="33" spans="1:9" ht="12.75">
      <c r="A33" s="37" t="s">
        <v>6</v>
      </c>
      <c r="B33" s="29" t="s">
        <v>45</v>
      </c>
      <c r="C33" s="37" t="s">
        <v>6</v>
      </c>
      <c r="D33" s="28" t="s">
        <v>45</v>
      </c>
      <c r="E33" s="38">
        <v>44993</v>
      </c>
      <c r="F33" s="39">
        <f>508-90</f>
        <v>418</v>
      </c>
      <c r="G33" s="10" t="s">
        <v>90</v>
      </c>
      <c r="H33" s="40">
        <f>E33+F33+F34+F35+F36</f>
        <v>42292</v>
      </c>
      <c r="I33" s="7"/>
    </row>
    <row r="34" spans="1:9" ht="12.75">
      <c r="A34" s="9"/>
      <c r="B34" s="16" t="s">
        <v>46</v>
      </c>
      <c r="C34" s="9"/>
      <c r="D34" s="10" t="s">
        <v>46</v>
      </c>
      <c r="E34" s="16"/>
      <c r="F34" s="34">
        <v>-652</v>
      </c>
      <c r="G34" s="10" t="s">
        <v>95</v>
      </c>
      <c r="H34" s="16"/>
      <c r="I34" s="7"/>
    </row>
    <row r="35" spans="1:9" ht="12.75">
      <c r="A35" s="9"/>
      <c r="B35" s="26"/>
      <c r="C35" s="30"/>
      <c r="D35" s="32"/>
      <c r="E35" s="31"/>
      <c r="F35" s="34">
        <v>-218</v>
      </c>
      <c r="G35" s="10" t="s">
        <v>88</v>
      </c>
      <c r="H35" s="35"/>
      <c r="I35" s="7"/>
    </row>
    <row r="36" spans="1:9" ht="12.75">
      <c r="A36" s="9"/>
      <c r="B36" s="16"/>
      <c r="C36" s="9"/>
      <c r="D36" s="10"/>
      <c r="E36" s="16"/>
      <c r="F36" s="34">
        <v>-2249</v>
      </c>
      <c r="G36" s="10" t="s">
        <v>96</v>
      </c>
      <c r="H36" s="16"/>
      <c r="I36" s="7"/>
    </row>
    <row r="37" spans="1:9" ht="12.75">
      <c r="A37" s="11"/>
      <c r="B37" s="17"/>
      <c r="C37" s="11"/>
      <c r="D37" s="12"/>
      <c r="E37" s="17"/>
      <c r="F37" s="41"/>
      <c r="G37" s="12"/>
      <c r="H37" s="17"/>
      <c r="I37" s="7"/>
    </row>
    <row r="38" spans="1:9" ht="12.75">
      <c r="A38" s="37" t="s">
        <v>7</v>
      </c>
      <c r="B38" s="28" t="s">
        <v>47</v>
      </c>
      <c r="C38" s="37" t="s">
        <v>7</v>
      </c>
      <c r="D38" s="28" t="s">
        <v>47</v>
      </c>
      <c r="E38" s="38">
        <v>4327</v>
      </c>
      <c r="F38" s="39">
        <v>-44</v>
      </c>
      <c r="G38" s="28" t="s">
        <v>95</v>
      </c>
      <c r="H38" s="40">
        <f>E38+F38+F39</f>
        <v>4270</v>
      </c>
      <c r="I38" s="7"/>
    </row>
    <row r="39" spans="1:9" ht="12.75">
      <c r="A39" s="9"/>
      <c r="B39" s="74" t="s">
        <v>48</v>
      </c>
      <c r="C39" s="30"/>
      <c r="D39" s="74" t="s">
        <v>48</v>
      </c>
      <c r="E39" s="31"/>
      <c r="F39" s="34">
        <v>-13</v>
      </c>
      <c r="G39" s="10" t="s">
        <v>88</v>
      </c>
      <c r="H39" s="35"/>
      <c r="I39" s="7"/>
    </row>
    <row r="40" spans="1:9" ht="12.75">
      <c r="A40" s="9"/>
      <c r="B40" s="26"/>
      <c r="C40" s="30"/>
      <c r="D40" s="74"/>
      <c r="E40" s="31"/>
      <c r="F40" s="34"/>
      <c r="G40" s="10"/>
      <c r="H40" s="35"/>
      <c r="I40" s="7"/>
    </row>
    <row r="41" spans="1:9" ht="12.75">
      <c r="A41" s="37" t="s">
        <v>8</v>
      </c>
      <c r="B41" s="42" t="s">
        <v>53</v>
      </c>
      <c r="C41" s="37" t="s">
        <v>8</v>
      </c>
      <c r="D41" s="43" t="s">
        <v>49</v>
      </c>
      <c r="E41" s="38">
        <v>11692</v>
      </c>
      <c r="F41" s="39">
        <f>70-36</f>
        <v>34</v>
      </c>
      <c r="G41" s="28" t="s">
        <v>90</v>
      </c>
      <c r="H41" s="40">
        <f>E41+F41+F42+F43+F44</f>
        <v>11676</v>
      </c>
      <c r="I41" s="7"/>
    </row>
    <row r="42" spans="1:9" ht="12.75">
      <c r="A42" s="9"/>
      <c r="B42" s="16" t="s">
        <v>54</v>
      </c>
      <c r="C42" s="9"/>
      <c r="D42" s="10" t="s">
        <v>50</v>
      </c>
      <c r="E42" s="16"/>
      <c r="F42" s="34">
        <v>-92</v>
      </c>
      <c r="G42" s="10" t="s">
        <v>95</v>
      </c>
      <c r="H42" s="16"/>
      <c r="I42" s="7"/>
    </row>
    <row r="43" spans="1:9" ht="12.75">
      <c r="A43" s="9"/>
      <c r="B43" s="16" t="s">
        <v>55</v>
      </c>
      <c r="C43" s="9"/>
      <c r="D43" s="10" t="s">
        <v>51</v>
      </c>
      <c r="E43" s="16"/>
      <c r="F43" s="34">
        <v>-38</v>
      </c>
      <c r="G43" s="10" t="s">
        <v>88</v>
      </c>
      <c r="H43" s="16"/>
      <c r="I43" s="7"/>
    </row>
    <row r="44" spans="1:9" ht="12.75">
      <c r="A44" s="9"/>
      <c r="B44" s="16"/>
      <c r="C44" s="9"/>
      <c r="D44" s="10" t="s">
        <v>52</v>
      </c>
      <c r="E44" s="16"/>
      <c r="F44" s="34">
        <v>80</v>
      </c>
      <c r="G44" s="10" t="s">
        <v>106</v>
      </c>
      <c r="H44" s="16"/>
      <c r="I44" s="7"/>
    </row>
    <row r="45" spans="1:9" ht="12.75">
      <c r="A45" s="47"/>
      <c r="B45" s="55"/>
      <c r="C45" s="56"/>
      <c r="D45" s="57"/>
      <c r="E45" s="58"/>
      <c r="F45" s="59"/>
      <c r="G45" s="53"/>
      <c r="H45" s="60"/>
      <c r="I45" s="7"/>
    </row>
    <row r="46" spans="1:8" s="7" customFormat="1" ht="12.75">
      <c r="A46" s="37" t="s">
        <v>9</v>
      </c>
      <c r="B46" s="28" t="s">
        <v>57</v>
      </c>
      <c r="C46" s="37" t="s">
        <v>9</v>
      </c>
      <c r="D46" s="28" t="s">
        <v>57</v>
      </c>
      <c r="E46" s="38">
        <v>9365</v>
      </c>
      <c r="F46" s="39">
        <f>56-50</f>
        <v>6</v>
      </c>
      <c r="G46" s="10" t="s">
        <v>90</v>
      </c>
      <c r="H46" s="40">
        <f>E46+F46+F47+F48+F49</f>
        <v>8576</v>
      </c>
    </row>
    <row r="47" spans="1:8" s="7" customFormat="1" ht="12.75">
      <c r="A47" s="9"/>
      <c r="B47" s="10" t="s">
        <v>56</v>
      </c>
      <c r="C47" s="9"/>
      <c r="D47" s="10" t="s">
        <v>56</v>
      </c>
      <c r="E47" s="16"/>
      <c r="F47" s="34">
        <v>-81</v>
      </c>
      <c r="G47" s="10" t="s">
        <v>95</v>
      </c>
      <c r="H47" s="16"/>
    </row>
    <row r="48" spans="1:8" s="7" customFormat="1" ht="12.75">
      <c r="A48" s="9"/>
      <c r="B48" s="16"/>
      <c r="C48" s="9"/>
      <c r="D48" s="10"/>
      <c r="E48" s="16"/>
      <c r="F48" s="34">
        <v>-59</v>
      </c>
      <c r="G48" s="10" t="s">
        <v>88</v>
      </c>
      <c r="H48" s="16"/>
    </row>
    <row r="49" spans="1:8" s="7" customFormat="1" ht="12.75">
      <c r="A49" s="9"/>
      <c r="B49" s="26"/>
      <c r="C49" s="30"/>
      <c r="D49" s="32"/>
      <c r="E49" s="31"/>
      <c r="F49" s="34">
        <v>-655</v>
      </c>
      <c r="G49" s="10" t="s">
        <v>97</v>
      </c>
      <c r="H49" s="35"/>
    </row>
    <row r="50" spans="1:8" s="7" customFormat="1" ht="12.75">
      <c r="A50" s="11"/>
      <c r="B50" s="17"/>
      <c r="C50" s="11"/>
      <c r="D50" s="12"/>
      <c r="E50" s="17"/>
      <c r="F50" s="41"/>
      <c r="G50" s="12"/>
      <c r="H50" s="17"/>
    </row>
    <row r="51" spans="1:8" s="7" customFormat="1" ht="12.75">
      <c r="A51" s="62"/>
      <c r="B51" s="28"/>
      <c r="C51" s="62"/>
      <c r="D51" s="28"/>
      <c r="E51" s="28"/>
      <c r="F51" s="77"/>
      <c r="G51" s="28"/>
      <c r="H51" s="28"/>
    </row>
    <row r="52" spans="1:8" s="7" customFormat="1" ht="12.75">
      <c r="A52" s="5"/>
      <c r="B52" s="10"/>
      <c r="C52" s="5"/>
      <c r="D52" s="10"/>
      <c r="E52" s="10"/>
      <c r="F52" s="69"/>
      <c r="G52" s="10"/>
      <c r="H52" s="10"/>
    </row>
    <row r="53" spans="1:8" s="7" customFormat="1" ht="12.75">
      <c r="A53" s="5"/>
      <c r="B53" s="10"/>
      <c r="C53" s="5"/>
      <c r="D53" s="10"/>
      <c r="E53" s="10"/>
      <c r="F53" s="69"/>
      <c r="G53" s="10"/>
      <c r="H53" s="10"/>
    </row>
    <row r="54" spans="1:8" s="7" customFormat="1" ht="12.75">
      <c r="A54" s="83" t="s">
        <v>22</v>
      </c>
      <c r="B54" s="84"/>
      <c r="C54" s="83" t="s">
        <v>23</v>
      </c>
      <c r="D54" s="85"/>
      <c r="E54" s="84"/>
      <c r="F54" s="83" t="s">
        <v>24</v>
      </c>
      <c r="G54" s="85"/>
      <c r="H54" s="84"/>
    </row>
    <row r="55" spans="1:8" s="7" customFormat="1" ht="12.75">
      <c r="A55" s="9"/>
      <c r="B55" s="16"/>
      <c r="C55" s="9"/>
      <c r="D55" s="10"/>
      <c r="E55" s="22" t="s">
        <v>0</v>
      </c>
      <c r="F55" s="18"/>
      <c r="G55" s="10"/>
      <c r="H55" s="22" t="s">
        <v>0</v>
      </c>
    </row>
    <row r="56" spans="1:8" s="7" customFormat="1" ht="12.75">
      <c r="A56" s="19" t="s">
        <v>25</v>
      </c>
      <c r="B56" s="20" t="s">
        <v>26</v>
      </c>
      <c r="C56" s="19" t="s">
        <v>25</v>
      </c>
      <c r="D56" s="21" t="s">
        <v>26</v>
      </c>
      <c r="E56" s="23" t="s">
        <v>86</v>
      </c>
      <c r="F56" s="19" t="s">
        <v>27</v>
      </c>
      <c r="G56" s="12"/>
      <c r="H56" s="23" t="s">
        <v>28</v>
      </c>
    </row>
    <row r="57" spans="1:9" ht="12.75">
      <c r="A57" s="65"/>
      <c r="B57" s="72"/>
      <c r="C57" s="67"/>
      <c r="D57" s="70"/>
      <c r="E57" s="66"/>
      <c r="F57" s="67"/>
      <c r="G57" s="28"/>
      <c r="H57" s="66"/>
      <c r="I57" s="7"/>
    </row>
    <row r="58" spans="1:9" ht="12.75">
      <c r="A58" s="30" t="s">
        <v>10</v>
      </c>
      <c r="B58" s="10" t="s">
        <v>58</v>
      </c>
      <c r="C58" s="30" t="s">
        <v>10</v>
      </c>
      <c r="D58" s="10" t="s">
        <v>58</v>
      </c>
      <c r="E58" s="31">
        <v>7956</v>
      </c>
      <c r="F58" s="34">
        <v>-71</v>
      </c>
      <c r="G58" s="10" t="s">
        <v>95</v>
      </c>
      <c r="H58" s="35">
        <f>E58+F58+F59+F60</f>
        <v>7625</v>
      </c>
      <c r="I58" s="10"/>
    </row>
    <row r="59" spans="1:9" ht="12.75">
      <c r="A59" s="9"/>
      <c r="B59" s="10" t="s">
        <v>59</v>
      </c>
      <c r="C59" s="9"/>
      <c r="D59" s="10" t="s">
        <v>59</v>
      </c>
      <c r="E59" s="16"/>
      <c r="F59" s="34">
        <v>-39</v>
      </c>
      <c r="G59" s="10" t="s">
        <v>88</v>
      </c>
      <c r="H59" s="16"/>
      <c r="I59" s="7"/>
    </row>
    <row r="60" spans="1:8" s="7" customFormat="1" ht="12.75">
      <c r="A60" s="9"/>
      <c r="B60" s="32" t="s">
        <v>60</v>
      </c>
      <c r="C60" s="30"/>
      <c r="D60" s="32" t="s">
        <v>60</v>
      </c>
      <c r="E60" s="31"/>
      <c r="F60" s="34">
        <v>-221</v>
      </c>
      <c r="G60" s="10" t="s">
        <v>107</v>
      </c>
      <c r="H60" s="35"/>
    </row>
    <row r="61" spans="1:9" s="10" customFormat="1" ht="12.75">
      <c r="A61" s="11"/>
      <c r="B61" s="17"/>
      <c r="C61" s="11"/>
      <c r="D61" s="12"/>
      <c r="E61" s="17"/>
      <c r="F61" s="41"/>
      <c r="G61" s="12"/>
      <c r="H61" s="17"/>
      <c r="I61" s="7"/>
    </row>
    <row r="62" spans="1:8" s="7" customFormat="1" ht="12.75">
      <c r="A62" s="30" t="s">
        <v>11</v>
      </c>
      <c r="B62" s="16" t="s">
        <v>61</v>
      </c>
      <c r="C62" s="68" t="s">
        <v>11</v>
      </c>
      <c r="D62" s="10" t="s">
        <v>61</v>
      </c>
      <c r="E62" s="31">
        <v>3529</v>
      </c>
      <c r="F62" s="69">
        <f>50-11</f>
        <v>39</v>
      </c>
      <c r="G62" s="10" t="s">
        <v>90</v>
      </c>
      <c r="H62" s="35">
        <f>E62+F62+F63+F64+F65</f>
        <v>3237</v>
      </c>
    </row>
    <row r="63" spans="1:8" s="7" customFormat="1" ht="12.75">
      <c r="A63" s="9"/>
      <c r="B63" s="26" t="s">
        <v>62</v>
      </c>
      <c r="C63" s="68"/>
      <c r="D63" s="32" t="s">
        <v>62</v>
      </c>
      <c r="E63" s="31"/>
      <c r="F63" s="69">
        <v>-36</v>
      </c>
      <c r="G63" s="10" t="s">
        <v>95</v>
      </c>
      <c r="H63" s="35"/>
    </row>
    <row r="64" spans="1:8" s="7" customFormat="1" ht="12.75">
      <c r="A64" s="9"/>
      <c r="B64" s="16"/>
      <c r="C64" s="5"/>
      <c r="D64" s="10"/>
      <c r="E64" s="16"/>
      <c r="F64" s="69">
        <v>-18</v>
      </c>
      <c r="G64" s="10" t="s">
        <v>88</v>
      </c>
      <c r="H64" s="16"/>
    </row>
    <row r="65" spans="1:8" s="7" customFormat="1" ht="12.75">
      <c r="A65" s="9"/>
      <c r="B65" s="16"/>
      <c r="C65" s="5"/>
      <c r="D65" s="10"/>
      <c r="E65" s="16"/>
      <c r="F65" s="69">
        <v>-277</v>
      </c>
      <c r="G65" s="10" t="s">
        <v>107</v>
      </c>
      <c r="H65" s="16"/>
    </row>
    <row r="66" spans="1:8" s="7" customFormat="1" ht="12.75">
      <c r="A66" s="11"/>
      <c r="B66" s="17"/>
      <c r="C66" s="13"/>
      <c r="D66" s="12"/>
      <c r="E66" s="17"/>
      <c r="F66" s="71"/>
      <c r="G66" s="12"/>
      <c r="H66" s="17"/>
    </row>
    <row r="67" spans="1:8" s="7" customFormat="1" ht="12.75">
      <c r="A67" s="30" t="s">
        <v>12</v>
      </c>
      <c r="B67" s="26" t="s">
        <v>65</v>
      </c>
      <c r="C67" s="30" t="s">
        <v>12</v>
      </c>
      <c r="D67" s="32" t="s">
        <v>63</v>
      </c>
      <c r="E67" s="31">
        <v>17369</v>
      </c>
      <c r="F67" s="34">
        <f>50-40</f>
        <v>10</v>
      </c>
      <c r="G67" s="10" t="s">
        <v>90</v>
      </c>
      <c r="H67" s="35">
        <f>E67+F67+F68+F69+F70+F71</f>
        <v>16794</v>
      </c>
    </row>
    <row r="68" spans="1:8" s="7" customFormat="1" ht="12.75">
      <c r="A68" s="9"/>
      <c r="B68" s="16" t="s">
        <v>66</v>
      </c>
      <c r="C68" s="9"/>
      <c r="D68" s="10" t="s">
        <v>64</v>
      </c>
      <c r="E68" s="16"/>
      <c r="F68" s="34">
        <f>1314-199</f>
        <v>1115</v>
      </c>
      <c r="G68" s="10" t="s">
        <v>104</v>
      </c>
      <c r="H68" s="16"/>
    </row>
    <row r="69" spans="1:8" s="7" customFormat="1" ht="25.5">
      <c r="A69" s="9"/>
      <c r="B69" s="26" t="s">
        <v>108</v>
      </c>
      <c r="C69" s="9"/>
      <c r="D69" s="32" t="s">
        <v>109</v>
      </c>
      <c r="E69" s="75"/>
      <c r="F69" s="76">
        <v>-6853</v>
      </c>
      <c r="G69" s="78" t="s">
        <v>114</v>
      </c>
      <c r="H69" s="79"/>
    </row>
    <row r="70" spans="1:8" s="7" customFormat="1" ht="12.75">
      <c r="A70" s="9"/>
      <c r="B70" s="16"/>
      <c r="C70" s="9"/>
      <c r="D70" s="10" t="s">
        <v>67</v>
      </c>
      <c r="E70" s="16"/>
      <c r="F70" s="34">
        <f>5153-2967</f>
        <v>2186</v>
      </c>
      <c r="G70" s="10" t="s">
        <v>99</v>
      </c>
      <c r="H70" s="16"/>
    </row>
    <row r="71" spans="1:8" s="7" customFormat="1" ht="12.75">
      <c r="A71" s="9"/>
      <c r="B71" s="16"/>
      <c r="C71" s="9"/>
      <c r="D71" s="10"/>
      <c r="E71" s="16"/>
      <c r="F71" s="34">
        <v>2967</v>
      </c>
      <c r="G71" s="10" t="s">
        <v>115</v>
      </c>
      <c r="H71" s="16"/>
    </row>
    <row r="72" spans="1:8" s="7" customFormat="1" ht="25.5" customHeight="1">
      <c r="A72" s="11"/>
      <c r="B72" s="17"/>
      <c r="C72" s="11"/>
      <c r="D72" s="12"/>
      <c r="E72" s="17"/>
      <c r="F72" s="36"/>
      <c r="G72" s="12" t="s">
        <v>116</v>
      </c>
      <c r="H72" s="17"/>
    </row>
    <row r="73" spans="1:8" s="7" customFormat="1" ht="12.75">
      <c r="A73" s="27">
        <v>13</v>
      </c>
      <c r="B73" s="43" t="s">
        <v>68</v>
      </c>
      <c r="C73" s="37" t="s">
        <v>13</v>
      </c>
      <c r="D73" s="43" t="s">
        <v>68</v>
      </c>
      <c r="E73" s="38">
        <v>106328</v>
      </c>
      <c r="F73" s="39">
        <v>153</v>
      </c>
      <c r="G73" s="10" t="s">
        <v>90</v>
      </c>
      <c r="H73" s="40">
        <f>E73+F73+F74</f>
        <v>106199</v>
      </c>
    </row>
    <row r="74" spans="1:8" s="7" customFormat="1" ht="12.75">
      <c r="A74" s="9"/>
      <c r="B74" s="10" t="s">
        <v>69</v>
      </c>
      <c r="C74" s="9"/>
      <c r="D74" s="10" t="s">
        <v>69</v>
      </c>
      <c r="E74" s="16"/>
      <c r="F74" s="34">
        <v>-282</v>
      </c>
      <c r="G74" s="10" t="s">
        <v>100</v>
      </c>
      <c r="H74" s="16"/>
    </row>
    <row r="75" spans="1:8" s="7" customFormat="1" ht="12.75">
      <c r="A75" s="11"/>
      <c r="B75" s="12" t="s">
        <v>70</v>
      </c>
      <c r="C75" s="11"/>
      <c r="D75" s="12" t="s">
        <v>70</v>
      </c>
      <c r="E75" s="17"/>
      <c r="F75" s="41"/>
      <c r="G75" s="12"/>
      <c r="H75" s="17"/>
    </row>
    <row r="76" spans="1:8" s="7" customFormat="1" ht="12.75">
      <c r="A76" s="37" t="s">
        <v>14</v>
      </c>
      <c r="B76" s="29" t="s">
        <v>75</v>
      </c>
      <c r="C76" s="27">
        <v>14</v>
      </c>
      <c r="D76" s="28" t="s">
        <v>71</v>
      </c>
      <c r="E76" s="38">
        <v>28593</v>
      </c>
      <c r="F76" s="39">
        <f>75-135</f>
        <v>-60</v>
      </c>
      <c r="G76" s="28" t="s">
        <v>101</v>
      </c>
      <c r="H76" s="40">
        <f>E76+E77+F76+F77</f>
        <v>35422</v>
      </c>
    </row>
    <row r="77" spans="1:8" s="7" customFormat="1" ht="12.75">
      <c r="A77" s="9"/>
      <c r="B77" s="26" t="s">
        <v>76</v>
      </c>
      <c r="C77" s="30">
        <v>15</v>
      </c>
      <c r="D77" s="32" t="s">
        <v>72</v>
      </c>
      <c r="E77" s="31">
        <v>6801</v>
      </c>
      <c r="F77" s="34">
        <v>88</v>
      </c>
      <c r="G77" s="10" t="s">
        <v>92</v>
      </c>
      <c r="H77" s="35"/>
    </row>
    <row r="78" spans="1:8" s="7" customFormat="1" ht="12.75">
      <c r="A78" s="11"/>
      <c r="B78" s="17"/>
      <c r="C78" s="11"/>
      <c r="D78" s="12"/>
      <c r="E78" s="61"/>
      <c r="F78" s="41"/>
      <c r="G78" s="12"/>
      <c r="H78" s="17"/>
    </row>
    <row r="79" spans="1:8" s="7" customFormat="1" ht="12.75">
      <c r="A79" s="37" t="s">
        <v>15</v>
      </c>
      <c r="B79" s="29" t="s">
        <v>73</v>
      </c>
      <c r="C79" s="27">
        <v>16</v>
      </c>
      <c r="D79" s="28" t="s">
        <v>73</v>
      </c>
      <c r="E79" s="38">
        <v>13171</v>
      </c>
      <c r="F79" s="39">
        <f>21-19</f>
        <v>2</v>
      </c>
      <c r="G79" s="10" t="s">
        <v>90</v>
      </c>
      <c r="H79" s="40">
        <f>E79+F79+F80+F81</f>
        <v>14154</v>
      </c>
    </row>
    <row r="80" spans="1:8" s="7" customFormat="1" ht="12.75">
      <c r="A80" s="9"/>
      <c r="B80" s="16" t="s">
        <v>74</v>
      </c>
      <c r="C80" s="9"/>
      <c r="D80" s="10" t="s">
        <v>74</v>
      </c>
      <c r="E80" s="16"/>
      <c r="F80" s="34">
        <v>-87</v>
      </c>
      <c r="G80" s="10" t="s">
        <v>88</v>
      </c>
      <c r="H80" s="16"/>
    </row>
    <row r="81" spans="1:8" s="7" customFormat="1" ht="12.75">
      <c r="A81" s="9"/>
      <c r="B81" s="26"/>
      <c r="C81" s="30"/>
      <c r="D81" s="32"/>
      <c r="E81" s="31"/>
      <c r="F81" s="34">
        <v>1068</v>
      </c>
      <c r="G81" s="10" t="s">
        <v>102</v>
      </c>
      <c r="H81" s="35"/>
    </row>
    <row r="82" spans="1:8" s="7" customFormat="1" ht="12.75">
      <c r="A82" s="11"/>
      <c r="B82" s="17"/>
      <c r="C82" s="11"/>
      <c r="D82" s="12"/>
      <c r="E82" s="17"/>
      <c r="F82" s="36"/>
      <c r="G82" s="12"/>
      <c r="H82" s="17"/>
    </row>
    <row r="83" spans="1:8" s="7" customFormat="1" ht="12.75">
      <c r="A83" s="37" t="s">
        <v>16</v>
      </c>
      <c r="B83" s="29" t="s">
        <v>79</v>
      </c>
      <c r="C83" s="37" t="s">
        <v>17</v>
      </c>
      <c r="D83" s="28" t="s">
        <v>77</v>
      </c>
      <c r="E83" s="38">
        <v>55303</v>
      </c>
      <c r="F83" s="39">
        <f>-1329+493</f>
        <v>-836</v>
      </c>
      <c r="G83" s="28" t="s">
        <v>103</v>
      </c>
      <c r="H83" s="40">
        <f>E83+F83+F84+F85+F86</f>
        <v>47708</v>
      </c>
    </row>
    <row r="84" spans="1:8" s="7" customFormat="1" ht="12.75">
      <c r="A84" s="9"/>
      <c r="B84" s="16" t="s">
        <v>80</v>
      </c>
      <c r="C84" s="9"/>
      <c r="D84" s="10" t="s">
        <v>78</v>
      </c>
      <c r="E84" s="16"/>
      <c r="F84" s="34">
        <v>-394</v>
      </c>
      <c r="G84" s="10" t="s">
        <v>88</v>
      </c>
      <c r="H84" s="16"/>
    </row>
    <row r="85" spans="1:8" s="7" customFormat="1" ht="12.75">
      <c r="A85" s="9"/>
      <c r="B85" s="16"/>
      <c r="C85" s="9"/>
      <c r="D85" s="10"/>
      <c r="E85" s="16"/>
      <c r="F85" s="34">
        <f>-193-3974</f>
        <v>-4167</v>
      </c>
      <c r="G85" s="10" t="s">
        <v>95</v>
      </c>
      <c r="H85" s="16"/>
    </row>
    <row r="86" spans="1:8" s="7" customFormat="1" ht="12.75">
      <c r="A86" s="9"/>
      <c r="B86" s="16"/>
      <c r="C86" s="9"/>
      <c r="D86" s="10"/>
      <c r="E86" s="16"/>
      <c r="F86" s="34">
        <v>-2198</v>
      </c>
      <c r="G86" s="10" t="s">
        <v>98</v>
      </c>
      <c r="H86" s="16"/>
    </row>
    <row r="87" spans="1:8" s="7" customFormat="1" ht="12.75">
      <c r="A87" s="11"/>
      <c r="B87" s="17"/>
      <c r="C87" s="11"/>
      <c r="D87" s="12"/>
      <c r="E87" s="17"/>
      <c r="F87" s="41"/>
      <c r="G87" s="12"/>
      <c r="H87" s="17"/>
    </row>
    <row r="88" spans="1:8" s="7" customFormat="1" ht="12.75">
      <c r="A88" s="37" t="s">
        <v>17</v>
      </c>
      <c r="B88" s="29" t="s">
        <v>81</v>
      </c>
      <c r="C88" s="37" t="s">
        <v>18</v>
      </c>
      <c r="D88" s="28" t="s">
        <v>81</v>
      </c>
      <c r="E88" s="38">
        <v>27902</v>
      </c>
      <c r="F88" s="39">
        <f>12-10</f>
        <v>2</v>
      </c>
      <c r="G88" s="10" t="s">
        <v>90</v>
      </c>
      <c r="H88" s="40">
        <f>E88+F88+F89+F90</f>
        <v>27571</v>
      </c>
    </row>
    <row r="89" spans="1:8" s="7" customFormat="1" ht="12.75">
      <c r="A89" s="9"/>
      <c r="B89" s="16"/>
      <c r="C89" s="9"/>
      <c r="D89" s="10"/>
      <c r="E89" s="16"/>
      <c r="F89" s="34">
        <v>-56</v>
      </c>
      <c r="G89" s="10" t="s">
        <v>88</v>
      </c>
      <c r="H89" s="16"/>
    </row>
    <row r="90" spans="1:8" s="7" customFormat="1" ht="12.75">
      <c r="A90" s="9"/>
      <c r="B90" s="16"/>
      <c r="C90" s="9"/>
      <c r="D90" s="10"/>
      <c r="E90" s="16"/>
      <c r="F90" s="34">
        <v>-277</v>
      </c>
      <c r="G90" s="10" t="s">
        <v>107</v>
      </c>
      <c r="H90" s="16"/>
    </row>
    <row r="91" spans="1:8" s="7" customFormat="1" ht="12.75">
      <c r="A91" s="11"/>
      <c r="B91" s="17"/>
      <c r="C91" s="11"/>
      <c r="D91" s="12"/>
      <c r="E91" s="17"/>
      <c r="F91" s="36"/>
      <c r="G91" s="12"/>
      <c r="H91" s="17"/>
    </row>
    <row r="92" spans="1:8" s="7" customFormat="1" ht="12.75">
      <c r="A92" s="37" t="s">
        <v>18</v>
      </c>
      <c r="B92" s="29" t="s">
        <v>82</v>
      </c>
      <c r="C92" s="37" t="s">
        <v>17</v>
      </c>
      <c r="D92" s="28" t="s">
        <v>77</v>
      </c>
      <c r="E92" s="38">
        <v>0</v>
      </c>
      <c r="F92" s="39">
        <f>14+3974</f>
        <v>3988</v>
      </c>
      <c r="G92" s="10" t="s">
        <v>90</v>
      </c>
      <c r="H92" s="40">
        <f>E92+F92+F93+F94</f>
        <v>8045</v>
      </c>
    </row>
    <row r="93" spans="1:8" s="7" customFormat="1" ht="12.75">
      <c r="A93" s="9"/>
      <c r="B93" s="16"/>
      <c r="C93" s="9"/>
      <c r="D93" s="10" t="s">
        <v>78</v>
      </c>
      <c r="E93" s="16"/>
      <c r="F93" s="34">
        <v>1169</v>
      </c>
      <c r="G93" s="10" t="s">
        <v>104</v>
      </c>
      <c r="H93" s="16"/>
    </row>
    <row r="94" spans="1:8" s="7" customFormat="1" ht="12.75">
      <c r="A94" s="9"/>
      <c r="B94" s="16"/>
      <c r="C94" s="9"/>
      <c r="D94" s="10"/>
      <c r="E94" s="16"/>
      <c r="F94" s="34">
        <v>2888</v>
      </c>
      <c r="G94" s="10" t="s">
        <v>105</v>
      </c>
      <c r="H94" s="16"/>
    </row>
    <row r="95" spans="1:8" s="7" customFormat="1" ht="12.75">
      <c r="A95" s="11"/>
      <c r="B95" s="17"/>
      <c r="C95" s="11"/>
      <c r="D95" s="12"/>
      <c r="E95" s="17"/>
      <c r="F95" s="41"/>
      <c r="G95" s="12"/>
      <c r="H95" s="17"/>
    </row>
    <row r="96" spans="1:8" s="7" customFormat="1" ht="12.75">
      <c r="A96" s="37" t="s">
        <v>19</v>
      </c>
      <c r="B96" s="28" t="s">
        <v>83</v>
      </c>
      <c r="C96" s="37" t="s">
        <v>19</v>
      </c>
      <c r="D96" s="28" t="s">
        <v>83</v>
      </c>
      <c r="E96" s="38">
        <v>3993</v>
      </c>
      <c r="F96" s="39">
        <v>0</v>
      </c>
      <c r="G96" s="28"/>
      <c r="H96" s="40">
        <f>E96+F96</f>
        <v>3993</v>
      </c>
    </row>
    <row r="97" spans="1:8" s="7" customFormat="1" ht="12.75">
      <c r="A97" s="11"/>
      <c r="B97" s="12" t="s">
        <v>84</v>
      </c>
      <c r="C97" s="11"/>
      <c r="D97" s="12" t="s">
        <v>84</v>
      </c>
      <c r="E97" s="17"/>
      <c r="F97" s="36"/>
      <c r="G97" s="12"/>
      <c r="H97" s="17"/>
    </row>
    <row r="98" spans="1:8" s="7" customFormat="1" ht="12.75">
      <c r="A98" s="27"/>
      <c r="B98" s="28"/>
      <c r="C98" s="62"/>
      <c r="D98" s="28"/>
      <c r="E98" s="29"/>
      <c r="F98" s="33"/>
      <c r="G98" s="28"/>
      <c r="H98" s="29"/>
    </row>
    <row r="99" spans="1:8" s="7" customFormat="1" ht="15.75">
      <c r="A99" s="11"/>
      <c r="B99" s="63" t="s">
        <v>20</v>
      </c>
      <c r="C99" s="13"/>
      <c r="D99" s="12"/>
      <c r="E99" s="61">
        <f>SUM(E10:E96)</f>
        <v>382825</v>
      </c>
      <c r="F99" s="64">
        <f>SUM(F10:F96)</f>
        <v>-3886</v>
      </c>
      <c r="G99" s="12"/>
      <c r="H99" s="61">
        <f>SUM(H10:H96)</f>
        <v>378939</v>
      </c>
    </row>
    <row r="100" spans="1:8" s="7" customFormat="1" ht="12.75">
      <c r="A100" s="6"/>
      <c r="C100" s="6"/>
      <c r="H100"/>
    </row>
    <row r="101" spans="1:8" s="7" customFormat="1" ht="12.75">
      <c r="A101" s="6"/>
      <c r="C101" s="6"/>
      <c r="G101"/>
      <c r="H101"/>
    </row>
    <row r="102" spans="1:8" s="7" customFormat="1" ht="15.75">
      <c r="A102" s="6"/>
      <c r="C102" s="6"/>
      <c r="G102" s="73" t="s">
        <v>85</v>
      </c>
      <c r="H102"/>
    </row>
    <row r="103" spans="1:9" ht="12.75">
      <c r="A103" s="6"/>
      <c r="B103" s="7"/>
      <c r="C103" s="6"/>
      <c r="D103" s="7"/>
      <c r="E103" s="7"/>
      <c r="F103" s="7"/>
      <c r="G103" s="7"/>
      <c r="I103" s="7"/>
    </row>
    <row r="104" spans="1:9" ht="12.75">
      <c r="A104" s="6"/>
      <c r="B104" s="7"/>
      <c r="C104" s="6"/>
      <c r="D104" s="7"/>
      <c r="E104" s="7"/>
      <c r="F104" s="8"/>
      <c r="G104" s="7"/>
      <c r="I104" s="7"/>
    </row>
    <row r="105" spans="1:9" ht="12.75">
      <c r="A105" s="6"/>
      <c r="B105" s="7"/>
      <c r="E105" s="7"/>
      <c r="F105" s="8"/>
      <c r="G105" s="7"/>
      <c r="I105" s="7"/>
    </row>
    <row r="106" spans="1:9" ht="12.75">
      <c r="A106" s="6"/>
      <c r="B106" s="7"/>
      <c r="C106" s="6"/>
      <c r="D106" s="7"/>
      <c r="E106" s="7"/>
      <c r="F106" s="8"/>
      <c r="G106" s="7"/>
      <c r="I106" s="7"/>
    </row>
    <row r="107" spans="1:9" ht="12.75">
      <c r="A107" s="6"/>
      <c r="B107" s="7"/>
      <c r="C107" s="6"/>
      <c r="D107" s="7"/>
      <c r="E107" s="7"/>
      <c r="F107" s="8"/>
      <c r="G107" s="7"/>
      <c r="I107" s="7"/>
    </row>
    <row r="108" spans="1:9" ht="12.75">
      <c r="A108" s="6"/>
      <c r="B108" s="7"/>
      <c r="C108" s="6"/>
      <c r="D108" s="7"/>
      <c r="E108" s="7"/>
      <c r="F108" s="8"/>
      <c r="G108" s="7"/>
      <c r="I108" s="7"/>
    </row>
    <row r="109" spans="1:9" ht="12.75">
      <c r="A109" s="6"/>
      <c r="B109" s="7"/>
      <c r="C109" s="6"/>
      <c r="D109" s="7"/>
      <c r="E109" s="7"/>
      <c r="F109" s="7"/>
      <c r="G109" s="7"/>
      <c r="I109" s="7"/>
    </row>
    <row r="110" spans="1:9" ht="12.75">
      <c r="A110" s="6"/>
      <c r="B110" s="7"/>
      <c r="C110" s="6"/>
      <c r="D110" s="7"/>
      <c r="E110" s="7"/>
      <c r="F110" s="7"/>
      <c r="G110" s="7"/>
      <c r="I110" s="7"/>
    </row>
    <row r="111" spans="1:9" ht="12.75">
      <c r="A111" s="6"/>
      <c r="B111" s="7"/>
      <c r="C111" s="6"/>
      <c r="D111" s="7"/>
      <c r="E111" s="7"/>
      <c r="F111" s="7"/>
      <c r="G111" s="7"/>
      <c r="I111" s="7"/>
    </row>
    <row r="112" spans="1:7" ht="12.75">
      <c r="A112" s="6"/>
      <c r="B112" s="7"/>
      <c r="C112" s="6"/>
      <c r="D112" s="7"/>
      <c r="E112" s="7"/>
      <c r="F112" s="7"/>
      <c r="G112" s="7"/>
    </row>
    <row r="113" spans="1:7" ht="12.75">
      <c r="A113" s="6"/>
      <c r="B113" s="7"/>
      <c r="C113" s="6"/>
      <c r="D113" s="7"/>
      <c r="E113" s="7"/>
      <c r="F113" s="7"/>
      <c r="G113" s="7"/>
    </row>
  </sheetData>
  <mergeCells count="9">
    <mergeCell ref="G69:H69"/>
    <mergeCell ref="A3:H3"/>
    <mergeCell ref="A4:H4"/>
    <mergeCell ref="A54:B54"/>
    <mergeCell ref="C54:E54"/>
    <mergeCell ref="F54:H54"/>
    <mergeCell ref="A6:B6"/>
    <mergeCell ref="C6:E6"/>
    <mergeCell ref="F6:H6"/>
  </mergeCells>
  <printOptions/>
  <pageMargins left="0.35433070866141736" right="0.35433070866141736" top="1.141732283464567" bottom="0.984251968503937" header="0.35433070866141736" footer="0.5118110236220472"/>
  <pageSetup firstPageNumber="3" useFirstPageNumber="1" horizontalDpi="300" verticalDpi="300" orientation="portrait" paperSize="9" r:id="rId1"/>
  <headerFooter alignWithMargins="0">
    <oddHeader>&amp;C&amp;"Times New Roman,Regular"&amp;12A/34/2
WO/PBC/1/2
Annexe 2, page &amp;P
</oddHeader>
  </headerFooter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</dc:creator>
  <cp:keywords/>
  <dc:description/>
  <cp:lastModifiedBy>dimitrij</cp:lastModifiedBy>
  <cp:lastPrinted>1999-03-15T14:48:32Z</cp:lastPrinted>
  <dcterms:created xsi:type="dcterms:W3CDTF">1999-02-09T15:48:26Z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