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1" activeTab="7"/>
  </bookViews>
  <sheets>
    <sheet name="Africa" sheetId="1" r:id="rId1"/>
    <sheet name="Africa (2)" sheetId="2" r:id="rId2"/>
    <sheet name="Arab" sheetId="3" r:id="rId3"/>
    <sheet name="Arab (2)" sheetId="4" r:id="rId4"/>
    <sheet name="ASPAC" sheetId="5" r:id="rId5"/>
    <sheet name="ASPAC (2)" sheetId="6" r:id="rId6"/>
    <sheet name="LAC" sheetId="7" r:id="rId7"/>
    <sheet name="LAC (2)" sheetId="8" r:id="rId8"/>
    <sheet name="Sheet5" sheetId="9" r:id="rId9"/>
    <sheet name="Sheet4" sheetId="10" r:id="rId10"/>
    <sheet name="Sheet3" sheetId="11" r:id="rId11"/>
    <sheet name="Sheet2" sheetId="12" r:id="rId12"/>
  </sheets>
  <definedNames>
    <definedName name="_xlnm.Print_Titles" localSheetId="0">'Africa'!$1:$3</definedName>
    <definedName name="_xlnm.Print_Titles" localSheetId="1">'Africa (2)'!$1:$3</definedName>
    <definedName name="_xlnm.Print_Titles" localSheetId="2">'Arab'!$1:$3</definedName>
    <definedName name="_xlnm.Print_Titles" localSheetId="3">'Arab (2)'!$1:$3</definedName>
    <definedName name="_xlnm.Print_Titles" localSheetId="4">'ASPAC'!$1:$3</definedName>
    <definedName name="_xlnm.Print_Titles" localSheetId="6">'LAC'!$1:$3</definedName>
    <definedName name="_xlnm.Print_Titles" localSheetId="7">'LAC (2)'!$1:$3</definedName>
    <definedName name="Z_6172D0C1_6DEB_11D4_86E4_000083AAFBEF_.wvu.PrintTitles" localSheetId="0" hidden="1">'Africa'!$1:$3</definedName>
    <definedName name="Z_6172D0C1_6DEB_11D4_86E4_000083AAFBEF_.wvu.PrintTitles" localSheetId="1" hidden="1">'Africa (2)'!$1:$3</definedName>
    <definedName name="Z_6172D0C1_6DEB_11D4_86E4_000083AAFBEF_.wvu.PrintTitles" localSheetId="2" hidden="1">'Arab'!$1:$3</definedName>
    <definedName name="Z_6172D0C1_6DEB_11D4_86E4_000083AAFBEF_.wvu.PrintTitles" localSheetId="3" hidden="1">'Arab (2)'!$1:$3</definedName>
    <definedName name="Z_6172D0C1_6DEB_11D4_86E4_000083AAFBEF_.wvu.PrintTitles" localSheetId="4" hidden="1">'ASPAC'!$1:$3</definedName>
    <definedName name="Z_6172D0C1_6DEB_11D4_86E4_000083AAFBEF_.wvu.PrintTitles" localSheetId="6" hidden="1">'LAC'!$1:$3</definedName>
    <definedName name="Z_6172D0C1_6DEB_11D4_86E4_000083AAFBEF_.wvu.PrintTitles" localSheetId="7" hidden="1">'LAC (2)'!$1:$3</definedName>
    <definedName name="Z_6172D0C1_6DEB_11D4_86E4_000083AAFBEF_.wvu.Rows" localSheetId="0" hidden="1">'Africa'!$95:$95</definedName>
    <definedName name="Z_B8A64E20_7F27_11D4_86A2_000083AAFFF5_.wvu.PrintTitles" localSheetId="0" hidden="1">'Africa'!$1:$3</definedName>
    <definedName name="Z_B8A64E20_7F27_11D4_86A2_000083AAFFF5_.wvu.PrintTitles" localSheetId="1" hidden="1">'Africa (2)'!$1:$3</definedName>
    <definedName name="Z_B8A64E20_7F27_11D4_86A2_000083AAFFF5_.wvu.PrintTitles" localSheetId="2" hidden="1">'Arab'!$1:$3</definedName>
    <definedName name="Z_B8A64E20_7F27_11D4_86A2_000083AAFFF5_.wvu.PrintTitles" localSheetId="3" hidden="1">'Arab (2)'!$1:$3</definedName>
    <definedName name="Z_B8A64E20_7F27_11D4_86A2_000083AAFFF5_.wvu.PrintTitles" localSheetId="4" hidden="1">'ASPAC'!$1:$3</definedName>
    <definedName name="Z_B8A64E20_7F27_11D4_86A2_000083AAFFF5_.wvu.PrintTitles" localSheetId="6" hidden="1">'LAC'!$1:$3</definedName>
    <definedName name="Z_B8A64E20_7F27_11D4_86A2_000083AAFFF5_.wvu.PrintTitles" localSheetId="7" hidden="1">'LAC (2)'!$1:$3</definedName>
    <definedName name="Z_B8A64E20_7F27_11D4_86A2_000083AAFFF5_.wvu.Rows" localSheetId="0" hidden="1">'Africa'!$95:$95</definedName>
  </definedNames>
  <calcPr fullCalcOnLoad="1"/>
</workbook>
</file>

<file path=xl/sharedStrings.xml><?xml version="1.0" encoding="utf-8"?>
<sst xmlns="http://schemas.openxmlformats.org/spreadsheetml/2006/main" count="1456" uniqueCount="713">
  <si>
    <t>National Seminar on CR-RR for Music Publishers (1997)</t>
  </si>
  <si>
    <t>Paipa</t>
  </si>
  <si>
    <t>National Roving Seminars on the Promotion of Innovation and Patent Information (1997)</t>
  </si>
  <si>
    <t>Manizales</t>
  </si>
  <si>
    <t>Medellín</t>
  </si>
  <si>
    <t>Barranquilla</t>
  </si>
  <si>
    <t>Workshop on  the  Legal Protection of Industrial Designs and Integrated Circuits for Andean Countries (1997)</t>
  </si>
  <si>
    <t>Regional Seminar for Latin American Countries on the WIPO New Treaties on Cr and RR (WCT and WPPT) (1998)</t>
  </si>
  <si>
    <t>National Seminar on the promotion of the use of Intellectual Property in Universities (1998)</t>
  </si>
  <si>
    <t>Meeting of Directors of Copyright Offices of Latin America (1999)</t>
  </si>
  <si>
    <t>Meeting of Directors of Copyright Offices of Iberoamerican Countries (1999)</t>
  </si>
  <si>
    <t>National Seminar on "Electronic Publishing" (1999)</t>
  </si>
  <si>
    <t>Costa Rica</t>
  </si>
  <si>
    <t>National Seminar on Intellectual Property (1996)</t>
  </si>
  <si>
    <t>San José</t>
  </si>
  <si>
    <t>National Seminar on Intellectual Property towards XXI Century (1998)</t>
  </si>
  <si>
    <t xml:space="preserve">National Seminar on Industrial Property (1998) </t>
  </si>
  <si>
    <t>National Seminar on Collective Management of Copyright (1999)</t>
  </si>
  <si>
    <t>Cuba</t>
  </si>
  <si>
    <t>National Course on CR-RR (1996)</t>
  </si>
  <si>
    <t>Havana</t>
  </si>
  <si>
    <t xml:space="preserve">Regional Seminar of Latin American Countries on Trademark Protection in the International Markets (1996) </t>
  </si>
  <si>
    <t>National Seminar on the Legal Protection of Geographical Indications (1997)</t>
  </si>
  <si>
    <t>National Seminar on the Importance of  Intellectual Property on the Commercial Development and Technological  Innovation (1998)</t>
  </si>
  <si>
    <t>Dominica</t>
  </si>
  <si>
    <t>WIPO/Caricom National Seminar on Intellectual Property (1999)</t>
  </si>
  <si>
    <t>Roseau</t>
  </si>
  <si>
    <t>Dominican Rep.</t>
  </si>
  <si>
    <t>WIPO/SGAE Course on CR-RR for Latin American Countries (1996)</t>
  </si>
  <si>
    <t>Santo Domingo</t>
  </si>
  <si>
    <t>Ecuador</t>
  </si>
  <si>
    <t>National Seminar on the Paris Convention and the TRIPS Agreement (1997)</t>
  </si>
  <si>
    <t>Quito</t>
  </si>
  <si>
    <t>National Seminar on CR-RR for Diplomats of Ecuador (1997)</t>
  </si>
  <si>
    <t>National Seminar on the Paris Convention and the TRIPS Agreement (1998)</t>
  </si>
  <si>
    <t>Guayaquil</t>
  </si>
  <si>
    <t>WIPO/ASIPI Seminar on Intellectual Property Challenges (1998)</t>
  </si>
  <si>
    <t>El Salvador</t>
  </si>
  <si>
    <t>San Salvador</t>
  </si>
  <si>
    <t xml:space="preserve">WIPO/SIECA Regional Seminar on Collective Management of Copyright and Related Rights for Central American Isthmus (1998) </t>
  </si>
  <si>
    <t>Regional Seminar on the New Legal Frame of Industrial Property (1998)</t>
  </si>
  <si>
    <t>Grenada</t>
  </si>
  <si>
    <t>Guatemala</t>
  </si>
  <si>
    <t>Seminar on the Legal Protection of the Inventions and Industrial Designs for Central American Countries (1997)</t>
  </si>
  <si>
    <t>WIPO/SIECA Regional Seminar for Copyright and Related Rights for Professors in Central America Isthmus (1998)</t>
  </si>
  <si>
    <t>Antigua</t>
  </si>
  <si>
    <t>Guyana</t>
  </si>
  <si>
    <t xml:space="preserve">Haiti </t>
  </si>
  <si>
    <t>Honduras</t>
  </si>
  <si>
    <t>National Seminars on  the TRIPS Agreement (1996)</t>
  </si>
  <si>
    <t>Tegucigalpa &amp;      San Pedro Sula</t>
  </si>
  <si>
    <t>Jamaica</t>
  </si>
  <si>
    <t>Roundtable on Industrial Property for Caribbean Countries (1997)</t>
  </si>
  <si>
    <t>Kingston</t>
  </si>
  <si>
    <t>National Seminar on Intellectual Property (1998)</t>
  </si>
  <si>
    <t>WIPO National Seminar on the Protection of Folklore (2000)</t>
  </si>
  <si>
    <t>WIPO/ALU National Seminar on Intellectual Property for Lawyers (2000)</t>
  </si>
  <si>
    <t>WIPO Arab Regional Conference on Collective Management (2000)</t>
  </si>
  <si>
    <t>WIPO National Seminar on Intellectual Property for the University of Jordan and for the Judiciary (2000)</t>
  </si>
  <si>
    <t>WIPO National Seminar for the Judiciary (2000)</t>
  </si>
  <si>
    <t>WIPO National Workshop on Intellectual Property for Members of Parliament (2000)</t>
  </si>
  <si>
    <t>WIPO/ALU National Seminar on Intellectual Property for Lawyers and Members of the Judiciary (2000)</t>
  </si>
  <si>
    <t>WIPO Sub-Regional Workshop for GCC Countries on the Management of CR Offices (2000)</t>
  </si>
  <si>
    <t>Roundtable on Collective Management for Caribbean Countries (1999)</t>
  </si>
  <si>
    <t>Montego Bay</t>
  </si>
  <si>
    <t>México</t>
  </si>
  <si>
    <t>National Workshop on the Formation of Teachers in Industrial Property (1997)</t>
  </si>
  <si>
    <t>Colima</t>
  </si>
  <si>
    <t>National Workshop on the Drafting of  Patent Applications in the Area of Biotechnology (1997)</t>
  </si>
  <si>
    <t>National Workshop on Industrial Property and the Protection of Biotechnology (1997)</t>
  </si>
  <si>
    <t>Regional Workshop on the Training of Simplified Patent Procedures (1998)</t>
  </si>
  <si>
    <t>National Seminar on International Protection and the Enforcement of  Geographical Indications (1998)</t>
  </si>
  <si>
    <t>National Seminar on the Transfer of Technology in the Field of Biotechnology (1998)</t>
  </si>
  <si>
    <t>National Seminar on the Dispute Settlement in the Field of  Intellectual Property (1998)</t>
  </si>
  <si>
    <t>Nicaragua</t>
  </si>
  <si>
    <t>National Seminar on the Paris Convention and on the TRIPS Agreement (1997)</t>
  </si>
  <si>
    <t>Managua</t>
  </si>
  <si>
    <t xml:space="preserve">National Seminar on Industrial Property for Teachers and University Students (1998) </t>
  </si>
  <si>
    <t>WIPO National Seminar on CR-RR (1998)</t>
  </si>
  <si>
    <t>National Seminar on the TRIPS Agreement and the Paris Convention (1997)</t>
  </si>
  <si>
    <t>Paraguay</t>
  </si>
  <si>
    <t>Regional Seminar on the Legal Protection of Industrial Designs for MERCOSUR Countries (1997)</t>
  </si>
  <si>
    <t>Meeting of Experts of MERCOSUR on Designs and Industrial Models of MERCOSUR Countries (1998)</t>
  </si>
  <si>
    <t xml:space="preserve">Meeting of Heads of Industrial Property Offices of Latin America (1996) </t>
  </si>
  <si>
    <t>Lima</t>
  </si>
  <si>
    <t>First Latin American Congress on the Protection of  Industrial Property (1996)</t>
  </si>
  <si>
    <t>National Workshop on the Introduction of Industrial Property (1996)</t>
  </si>
  <si>
    <t>National Workshop on the Legal Protection of Geographical Indications (1997)</t>
  </si>
  <si>
    <t>National Seminar on Intellectual Property Valuation (1998)</t>
  </si>
  <si>
    <t>National Workshop on Trademarks Registration (1998)</t>
  </si>
  <si>
    <t>Saint Kitts &amp; Nevis</t>
  </si>
  <si>
    <t>Saint Lucia</t>
  </si>
  <si>
    <t>First WIPO Meeting of Heads of Industrial Property Offices of Caribbean Countries (1996)</t>
  </si>
  <si>
    <t>Castries</t>
  </si>
  <si>
    <t>Saint Vincent and the Grenadines</t>
  </si>
  <si>
    <t>Suriname</t>
  </si>
  <si>
    <t>Trinidad &amp; Tobago</t>
  </si>
  <si>
    <t>National Seminar on the New Industrial Property System in Trinidad &amp; Tobago (1996)</t>
  </si>
  <si>
    <t>Port of Spain</t>
  </si>
  <si>
    <t>The Second WIPO Meeting of Heads of Intellectual Property Offices of Caribbean Countries, followed by the WIPO Ministerial-Level Meeting on Intellectual Property for Caribbean Countries (1997)</t>
  </si>
  <si>
    <t>National Workshop on Intellectual Property for the University of the West Indies (1998)</t>
  </si>
  <si>
    <t>Uruguay</t>
  </si>
  <si>
    <t>National Seminar on CR-RR,  March 1996</t>
  </si>
  <si>
    <t>Montevideo</t>
  </si>
  <si>
    <t>National Workshop on Trademark Law (1997)</t>
  </si>
  <si>
    <t>Ibero-American Congress on Copyright and Neighboring Rights (1997)</t>
  </si>
  <si>
    <t>WIPO/SGAE Course on Copyright and Neighboring Rights for Latin American Countries (1997)</t>
  </si>
  <si>
    <t>Punta del Este</t>
  </si>
  <si>
    <t>Fourth Meeting of Heads of Copyright Offices of Ibero-American Countries (1997)</t>
  </si>
  <si>
    <t>Venezuela</t>
  </si>
  <si>
    <t>Regional Symposium on the TRIPS Agreement for Latin American and Caribbean Countries (1996)</t>
  </si>
  <si>
    <t>Caracas</t>
  </si>
  <si>
    <t>Workshop on Distinctive Signs and Appellations of Origin for Members of the Industrial Property Offices of Andean Countries (1997)</t>
  </si>
  <si>
    <t>National Seminar on Intellectual Property for Diplomats (1998)</t>
  </si>
  <si>
    <t>National Workshop on Intellectual Property and a Seminar on Trademarks (1998)</t>
  </si>
  <si>
    <t>X (1997/ 1998)</t>
  </si>
  <si>
    <t>Dominican Republic</t>
  </si>
  <si>
    <t>Mexico</t>
  </si>
  <si>
    <t>Panama</t>
  </si>
  <si>
    <t>Peru</t>
  </si>
  <si>
    <t>Trinidad and Tobago</t>
  </si>
  <si>
    <t>X (1997/1998/1999)</t>
  </si>
  <si>
    <t xml:space="preserve">SADC </t>
  </si>
  <si>
    <t>CARICOM</t>
  </si>
  <si>
    <t>OECS</t>
  </si>
  <si>
    <t>Regional Symposium on the Global Information Network and IP Information Services (1999)</t>
  </si>
  <si>
    <t>National Symposium on Intellectual Property in the Infrastructure of Global Information (1999)</t>
  </si>
  <si>
    <t>WIPO/ASIPI Sub-regional Seminar on Intellectual Property (1999)</t>
  </si>
  <si>
    <t>Regional Symposium for African Countries on the WIPO Copyright Treaty (WCT) and the WIPO Performances and Phonograms Treaty (WPPT) (1999)</t>
  </si>
  <si>
    <t>+ SADC</t>
  </si>
  <si>
    <t>WIPO Asian Regional Symposium on Intellectual Property and Information Technology (1999)</t>
  </si>
  <si>
    <t>[Table IV follows]</t>
  </si>
  <si>
    <t>Sub-regional Workshop on the Coordination of  Automated Systems for Central American Countries (1996)</t>
  </si>
  <si>
    <t>WIPO National Seminar on intellectual property rights and the TRIPS Agreement (1999)</t>
  </si>
  <si>
    <t>Niue</t>
  </si>
  <si>
    <t>WIPO ASEAN Sub-Regional Policy Forum on IP in the Next Millennium (1999)</t>
  </si>
  <si>
    <t>WIPO Sixth High-Level Meeting of Government Officials of South Pacific Countries on Cooperation in the Field of Intellectual Property (1999)</t>
  </si>
  <si>
    <t>Port Vila</t>
  </si>
  <si>
    <t>WIPO National Seminar on Copyright and Related Rights (1999)</t>
  </si>
  <si>
    <t>WIPO Arab Regional Conference on the Economic Importance of Intellectual Property Rights (1999)</t>
  </si>
  <si>
    <t>WIPO National Seminar on Intellectual Property (1999)</t>
  </si>
  <si>
    <t>Dammam</t>
  </si>
  <si>
    <t>WIPO National Seminar on Copyright (1999)</t>
  </si>
  <si>
    <t>Tunis/Sousse</t>
  </si>
  <si>
    <t>WIPO Sub-Regional Seminar on the Implementation of the TRIPS Agreement for African French-speaking countries LDC's (1999)</t>
  </si>
  <si>
    <t>WIPO Regional Seminar on Invention and Innovation in Africa: Assembly for AFIA Members (1999)</t>
  </si>
  <si>
    <t>?</t>
  </si>
  <si>
    <t xml:space="preserve">WIPO/USPTO African Sub-regional Symposium on International Standards for protecting Industrial Property in the Digital Age (1999) </t>
  </si>
  <si>
    <t>Mombasa</t>
  </si>
  <si>
    <t xml:space="preserve">WIPO Seminar on the protection of Copyrights and Performer's Rights for Indian Ocean Countries (1999) </t>
  </si>
  <si>
    <t>Nouakchott</t>
  </si>
  <si>
    <t>WIPO Sub-regional Seminar on TRIPS in Palops (1999)</t>
  </si>
  <si>
    <t>WIPO Regional Workshop on Intellectual Property Teaching (1999)</t>
  </si>
  <si>
    <t>WIPO National Seminar on the rights and obligations of broadcasting organizations in the field of copyright and neighboring rights (1999)</t>
  </si>
  <si>
    <t>African Introductory Course on the Agreement on Trade Related Aspects of IPR (1999)</t>
  </si>
  <si>
    <t>Kampala</t>
  </si>
  <si>
    <t>OAU &amp; SADC</t>
  </si>
  <si>
    <t>WIPO National Roving Seminar on Copyright and Neighboring Rights (1999)</t>
  </si>
  <si>
    <t>Arusha &amp; Dar Es Salaam</t>
  </si>
  <si>
    <t>WIPO-OAU African Regional Symposium on Industrial Property as a tool for African Economic, Social, Cultural and Technological Development (1999)</t>
  </si>
  <si>
    <t>WIPO African Sub-regional seminar on international registration system (1999)</t>
  </si>
  <si>
    <t>Nyanga</t>
  </si>
  <si>
    <t>WIPO Asian Regional Symposium on the Role of the Intellectual Property System in augmenting enterprise competitiveness (1999)</t>
  </si>
  <si>
    <t>WIPO Sub-Regional Forum on Intellectual Property Cooperation among the SAARC Countries (1999)</t>
  </si>
  <si>
    <t>WIPO Regional Training Course on Intellectual Property for Developing Countries of Asia and the Pacific (1999)</t>
  </si>
  <si>
    <t xml:space="preserve">Malé </t>
  </si>
  <si>
    <t>WIPO Asia-Pacific Regional Forum on Intellectual Property Issues in the Next Millennium (1999)</t>
  </si>
  <si>
    <t>WIPO Sub-Regional Forum on Cooperation in the field of Intellectual Property among BIMST-EC Countries (1999)</t>
  </si>
  <si>
    <t>Kunming</t>
  </si>
  <si>
    <t>WIPO Asian Regional Symposium on Collective Management of Copyright and Related Rights (1999)</t>
  </si>
  <si>
    <t>WIPO National Seminar on Collective Management of Copyright (1999)</t>
  </si>
  <si>
    <t>WIPO International Symposium on Intellectual Property and Knowledge-Based Economy (1999)</t>
  </si>
  <si>
    <t xml:space="preserve">WIPO Asian Regional Seminar on the Valuation and Commercialization of Intellectual Property Assets (1999) </t>
  </si>
  <si>
    <t>Second Training Course on Trade and Service Marks (1999)</t>
  </si>
  <si>
    <t>Nineteenth Training Course on Industrial Property for Latin American Countries (1999)</t>
  </si>
  <si>
    <t>Meeting of Directors of Industrial Property Offices of Latin America (1999)</t>
  </si>
  <si>
    <t>Punta Cana</t>
  </si>
  <si>
    <t>Regional Seminar on Modern Management Techniques for the Administration of Intellectual Property in Latin America (1999)</t>
  </si>
  <si>
    <t>National Seminar on the Legal Framework of Intellectual Property (1999)</t>
  </si>
  <si>
    <t>Port-au-Prince</t>
  </si>
  <si>
    <t>WIPO National Training Workshop on Intellectual Property and the TRIPS Agreement (1999)</t>
  </si>
  <si>
    <t>Australia</t>
  </si>
  <si>
    <t>WIPO-IP Australia Regional Symposium on Strategic Management of Intellectual Property in the 21st Century (2000)</t>
  </si>
  <si>
    <t>Sydney</t>
  </si>
  <si>
    <t>WIPO Asian Regiona Seminar on Modernization of the IP Systems for the LDCs (2000)</t>
  </si>
  <si>
    <t>WIPO Asian Regional Seminar on the International Protection of TradeMarks (2000)</t>
  </si>
  <si>
    <t>Chengdu</t>
  </si>
  <si>
    <t>Regional Workshop on the Benefits of Global Industrial Property Protection Systems for Developing Countries (2000)</t>
  </si>
  <si>
    <t>National Roving Seminar on Collective Management of Copyright and Neighboring Rights (2000)</t>
  </si>
  <si>
    <t>WIPO National Seminar on Copyright and Related Rights (2000)</t>
  </si>
  <si>
    <t>WIPO Subregional Seminar on Copyright and Collective Management in the Digital Era (2000)</t>
  </si>
  <si>
    <t>WIPO National Seminar as folow-up of the Regional Seminar on TRIPS (2000)</t>
  </si>
  <si>
    <t>WIPO Subregional Round Table on Electronic Commerce: Its Impact on Development of Trade and on IP (2000)</t>
  </si>
  <si>
    <t>WIPO National Seminar as follow-up of the Regional Seminar on TRIPS (2000)</t>
  </si>
  <si>
    <t>WIPO Roving National Seminar on Industrial Property (2000)</t>
  </si>
  <si>
    <t>Dire Dawa &amp; Awassa</t>
  </si>
  <si>
    <t>WIPO International Conference on Intellectual Property, Trade, Technological Innovation and Industry (2000)</t>
  </si>
  <si>
    <t>Dar es Salaam</t>
  </si>
  <si>
    <t>16 (+ARCT)</t>
  </si>
  <si>
    <t>WIPO/ITC Workshop on the Business and the Contractual Dimensions of Acquisition and Transfer of IP (2000)</t>
  </si>
  <si>
    <t>Cape Town</t>
  </si>
  <si>
    <t xml:space="preserve">WIPO National Seminar on the Implementation of the TRIPS Agreement (2000) </t>
  </si>
  <si>
    <t>WIPO Introductory Course on Intellectual Property (2000)</t>
  </si>
  <si>
    <t>WIPO Subregional Seminar on PCT (2000)</t>
  </si>
  <si>
    <t>Nouackchott</t>
  </si>
  <si>
    <t>WIPO Subregional Seminar on the Use of Geographical Indications and Trademarks (2000)</t>
  </si>
  <si>
    <t>WIPO/IFFRO National Seminar on Reprographic Rights (2000)</t>
  </si>
  <si>
    <t>Accra</t>
  </si>
  <si>
    <t>WIPO Subregional Workshop on Collective Management and Performers Rights (2000)</t>
  </si>
  <si>
    <t>X (2000)</t>
  </si>
  <si>
    <t>Second Training Workshop on Intellectual Property Teaching for University Professors (1999)</t>
  </si>
  <si>
    <t>Regional Seminar on the Legal Protection and use of Appellations of Origin:  "A Current Tradition at the 21st Century's Doorstep" (1999)</t>
  </si>
  <si>
    <t>Guadalajara</t>
  </si>
  <si>
    <t xml:space="preserve"> X (1999/2000)</t>
  </si>
  <si>
    <t>X (1996/1999/2000)</t>
  </si>
  <si>
    <t>X (1996/2000)</t>
  </si>
  <si>
    <t>X (1998/1999/2000)</t>
  </si>
  <si>
    <t>X (1997/1998/2000)</t>
  </si>
  <si>
    <t>National Seminar on Industrial Property and Development (1999)</t>
  </si>
  <si>
    <t>WIPO National Seminar on Intellectual Property for Parliamentarian (1999)</t>
  </si>
  <si>
    <t>WIPO Sub-regional Symposium on Copyright and Related Rights for GCC Countries (1999)</t>
  </si>
  <si>
    <t>WIPO Sub-regional Seminar on Collective Administration of Copyright and Related Rights for OECS Countries (1999)</t>
  </si>
  <si>
    <t>Regional Training Course on Trademarks (1998)</t>
  </si>
  <si>
    <t>First Regional Committee on Collective Management of Copyright and Related Rights for Caribbean Countries (1999)</t>
  </si>
  <si>
    <t>Second Regional Committee on Collective Management of Copyright and Related Rights for Caribbean Countries (1999)</t>
  </si>
  <si>
    <t>National Seminar on Copyright, Related Rights and Collective Management (1999)</t>
  </si>
  <si>
    <t>Ministerial Level Meeting on Intellectual Property for Caribbean Countries (1999)</t>
  </si>
  <si>
    <t>Asuncion</t>
  </si>
  <si>
    <t xml:space="preserve">X (1996, 1999) </t>
  </si>
  <si>
    <t>X(1996)</t>
  </si>
  <si>
    <t>X (1996, 1999)</t>
  </si>
  <si>
    <t>X (1997, 1999)</t>
  </si>
  <si>
    <t>Meetings Organized</t>
  </si>
  <si>
    <t>Participation in Meetings</t>
  </si>
  <si>
    <t>Name of Country</t>
  </si>
  <si>
    <t>Title of Meeting</t>
  </si>
  <si>
    <t>Number of Participating Countries</t>
  </si>
  <si>
    <t>Number of Participants</t>
  </si>
  <si>
    <t>Inter-Regional</t>
  </si>
  <si>
    <t>Regional</t>
  </si>
  <si>
    <t>Sub-regional</t>
  </si>
  <si>
    <t>Foreign</t>
  </si>
  <si>
    <t>Local</t>
  </si>
  <si>
    <t>Venue</t>
  </si>
  <si>
    <t>Angola</t>
  </si>
  <si>
    <t>Luanda</t>
  </si>
  <si>
    <t>Benin</t>
  </si>
  <si>
    <t>Cotonou</t>
  </si>
  <si>
    <t>Botswana</t>
  </si>
  <si>
    <t>WIPO National Seminar on Copyright and Neighboring Rights (1997)</t>
  </si>
  <si>
    <t>Gaborone</t>
  </si>
  <si>
    <t>Burkina Faso</t>
  </si>
  <si>
    <t>Burundi</t>
  </si>
  <si>
    <t>Cameroon</t>
  </si>
  <si>
    <t>Yaoundé</t>
  </si>
  <si>
    <t>Douala</t>
  </si>
  <si>
    <t>Cape Verde</t>
  </si>
  <si>
    <t>Praia</t>
  </si>
  <si>
    <t>Central African Republic</t>
  </si>
  <si>
    <t>WIPO National Seminar on Industrial Property (1997)</t>
  </si>
  <si>
    <t>Bangui</t>
  </si>
  <si>
    <t>Chad</t>
  </si>
  <si>
    <t>N’Djaména</t>
  </si>
  <si>
    <t>Comoros</t>
  </si>
  <si>
    <t>Congo</t>
  </si>
  <si>
    <t>Côte d’Ivoire</t>
  </si>
  <si>
    <t>Abidjan</t>
  </si>
  <si>
    <t>Democratic Rep. of the Congo</t>
  </si>
  <si>
    <t>Equatorial Guinea</t>
  </si>
  <si>
    <t>Eritrea</t>
  </si>
  <si>
    <t>Ethiopia</t>
  </si>
  <si>
    <t>Gabon</t>
  </si>
  <si>
    <t>Libreville</t>
  </si>
  <si>
    <t>Ghana</t>
  </si>
  <si>
    <t>Guinea</t>
  </si>
  <si>
    <t>Conakry</t>
  </si>
  <si>
    <t>Guinea-Bissau</t>
  </si>
  <si>
    <t>Kenya</t>
  </si>
  <si>
    <t>Nairobi</t>
  </si>
  <si>
    <t>Lesotho</t>
  </si>
  <si>
    <t>WIPO Regional Seminar on Automation Procedure in Industrial Property Classification and Harmonization of ARIPO Protocols with TRIPS (1997)</t>
  </si>
  <si>
    <t>Maseru</t>
  </si>
  <si>
    <t>Liberia</t>
  </si>
  <si>
    <t>Madagascar</t>
  </si>
  <si>
    <t>Toamasina</t>
  </si>
  <si>
    <t>Malawi</t>
  </si>
  <si>
    <t>Lilongwe</t>
  </si>
  <si>
    <t>Blantyre</t>
  </si>
  <si>
    <t>Mali</t>
  </si>
  <si>
    <t>Bamako</t>
  </si>
  <si>
    <t>Mauritania</t>
  </si>
  <si>
    <t>Mauritius</t>
  </si>
  <si>
    <t>Mozambique</t>
  </si>
  <si>
    <t>Maputo</t>
  </si>
  <si>
    <t>Namibia</t>
  </si>
  <si>
    <t>Niger</t>
  </si>
  <si>
    <t>Zinder</t>
  </si>
  <si>
    <t>Niamey</t>
  </si>
  <si>
    <t>WIPO National Seminar on Promotion of Inventive Activity</t>
  </si>
  <si>
    <t>Nigeria</t>
  </si>
  <si>
    <t>Rwanda</t>
  </si>
  <si>
    <t>Sao Tome and Principe</t>
  </si>
  <si>
    <t>Senegal</t>
  </si>
  <si>
    <t>Seychelles</t>
  </si>
  <si>
    <t>Mahé</t>
  </si>
  <si>
    <t>Sierra Leone</t>
  </si>
  <si>
    <t>South Africa</t>
  </si>
  <si>
    <t>Pretoria</t>
  </si>
  <si>
    <t>Swaziland</t>
  </si>
  <si>
    <t>Togo</t>
  </si>
  <si>
    <t>Lomé</t>
  </si>
  <si>
    <t>Uganda</t>
  </si>
  <si>
    <t>United Rep. of Tanzania</t>
  </si>
  <si>
    <t>Zambia</t>
  </si>
  <si>
    <t>Lusaka</t>
  </si>
  <si>
    <t>Zimbabwe</t>
  </si>
  <si>
    <t>WIPO National Seminar on Copyright and Neighboring Rights (1998)</t>
  </si>
  <si>
    <t>Harare</t>
  </si>
  <si>
    <t>Victoria Falls</t>
  </si>
  <si>
    <t>Ouagadougou</t>
  </si>
  <si>
    <t>WIPO Regional Seminar on Copyright and Neighboring Rights for Lusophone Countries (1996)</t>
  </si>
  <si>
    <t>WIPO National Round Table on Industrial Property (1996)</t>
  </si>
  <si>
    <t>African Regional Colloquium on the TRIPS Agreement (1997)</t>
  </si>
  <si>
    <t>WIPO African Regional General Introductory Course on Industrial Property for French-Speaking Countries of Africa (1996)</t>
  </si>
  <si>
    <t>WIPO Regional Seminar on the Protection and Use of Geographical Indications in Trade (1996)</t>
  </si>
  <si>
    <t>National Seminar on Industrial Property (1998)</t>
  </si>
  <si>
    <t>WIPO National Seminar on Industrial Property (1998)</t>
  </si>
  <si>
    <t>WIPO-WTO Joint Symposium on the Implementation of the TRIPS Agreement (1999)</t>
  </si>
  <si>
    <t>WIPO National Seminar on Copyright and Neighboring Rights (1996)</t>
  </si>
  <si>
    <t>National Seminar on Industrial Property (1999)</t>
  </si>
  <si>
    <t>National Seminar on Copyright (1999)</t>
  </si>
  <si>
    <t>WIPO African Regional (“Mega Symposium”) Symposium on the Implications of the TRIPS Agreement (1996)</t>
  </si>
  <si>
    <t>WIPO Roving National Seminar on Industrial Property (1998)</t>
  </si>
  <si>
    <t xml:space="preserve">WIPO National Seminar on the Implementation of the TRIPS Agreement (1999) </t>
  </si>
  <si>
    <t>WIPO Regional General Introductory Course on Industrial Property (1997)</t>
  </si>
  <si>
    <t>WIPO National Seminar on Industrial Property (1999)</t>
  </si>
  <si>
    <t>WIPO National Seminar on Industrial Property (1996)</t>
  </si>
  <si>
    <t>WIPO Regional Seminar for Experts on Copyright and Neighboring Rights for SADC Countries (1996)</t>
  </si>
  <si>
    <t>Colloquium on the Protection of Performers’ Rights in African English-speaking Countries (1998)</t>
  </si>
  <si>
    <t>WIPO National Seminar on the Legal and Institutional Framework of Industrial Property (1996)</t>
  </si>
  <si>
    <t>WIPO/ISESCO Meeting to Increase Awareness of the Importance of Copyright and Neighboring Rights for Member States of ISESCO (1996)</t>
  </si>
  <si>
    <t>WIPO National Industrial Property Round Table (1996)</t>
  </si>
  <si>
    <t>WIPO National Seminar on Collective Management (1998)</t>
  </si>
  <si>
    <t>WIPO Regional Seminar on Licensing as a Channel for the Acquisition of Technology (1996)</t>
  </si>
  <si>
    <t>Regional Seminar on Support for African Inventors (1998)</t>
  </si>
  <si>
    <t>WIPO Regional Colloquium on the Teaching of Intellectual Property Law (1998)</t>
  </si>
  <si>
    <t>WIPO Regional Seminar on Performers’ Rights in the African French-speaking Countries (1997)</t>
  </si>
  <si>
    <t>WIPO Regional Meeting on the Teaching of Intellectual Property in Universities and High Schools (1999)</t>
  </si>
  <si>
    <t>WIPO Technical Workshop on Collective Management of Performers’ Rights in the Southern African Development Community (SADC) Countries (1998)</t>
  </si>
  <si>
    <t>WIPO Regional Seminar on Automation Procedures in IP Classification and Harmonization of ARIPO Protocols with the TRIPS Agreement (1997)</t>
  </si>
  <si>
    <t>Introductory Course on TRIPS and Other Aspects of Intellectual Property (1998)</t>
  </si>
  <si>
    <t>Round Table on Industrial Property (1997)</t>
  </si>
  <si>
    <t>Gambia, The</t>
  </si>
  <si>
    <t>Antananarivo</t>
  </si>
  <si>
    <t>WIPO Sub-regional Technical Workshop on Collective Management of Performers’ Rights (1998)</t>
  </si>
  <si>
    <t>WIPO Sub-regional Workshop on Invention and Innovation in Economic Development</t>
  </si>
  <si>
    <t>WIPO Regional Workshop on the Promotion of Industrial Property for Heads of National Liaison Structures of OAPI Member Countries (1997)</t>
  </si>
  <si>
    <t>WIPO African Introductory Course on Industrial Property for English-speaking Countries (1996)</t>
  </si>
  <si>
    <t>WIPO Sub-regional Seminar on the Protection and Use of Trademarks and Geographical Indications in Commerce (1997)</t>
  </si>
  <si>
    <t>WIPO Sub-regional Symposium on the Role of Copyright Offices in the Implementation of the TRIPS Agreement (1998)</t>
  </si>
  <si>
    <t>WIPO Sub-regional Symposium on the Implementation of the TRIPS Agreement by the Year 2000 (1999)</t>
  </si>
  <si>
    <t>WIPO National Seminar on TRIPS and Other Industrial Property Issues (1999)</t>
  </si>
  <si>
    <t>WIPO National Seminar on the TRIPS Agreement (1999)</t>
  </si>
  <si>
    <t>SUB TOTAL</t>
  </si>
  <si>
    <t>Fellowships provided</t>
  </si>
  <si>
    <t>Study Visits undertaken</t>
  </si>
  <si>
    <t>On-the-job training provided</t>
  </si>
  <si>
    <t>Internships in WIPO</t>
  </si>
  <si>
    <t>Any other (specify)</t>
  </si>
  <si>
    <t>Long-term</t>
  </si>
  <si>
    <t>Short-term</t>
  </si>
  <si>
    <t>X</t>
  </si>
  <si>
    <t>X (1997)</t>
  </si>
  <si>
    <t>X (1996/1998)</t>
  </si>
  <si>
    <t>X (1998)</t>
  </si>
  <si>
    <t>Gambia</t>
  </si>
  <si>
    <t>X (1996)</t>
  </si>
  <si>
    <t>Somalia</t>
  </si>
  <si>
    <t>Sudan</t>
  </si>
  <si>
    <t>United Republic of Tanzania</t>
  </si>
  <si>
    <t>ARIPO</t>
  </si>
  <si>
    <t>OAPI</t>
  </si>
  <si>
    <t>SADC</t>
  </si>
  <si>
    <t>X (1997/1999)</t>
  </si>
  <si>
    <t>Nazareth &amp; Bahr Dar</t>
  </si>
  <si>
    <t>N'Djaména</t>
  </si>
  <si>
    <t>Addis Ababa</t>
  </si>
  <si>
    <t>Abuja</t>
  </si>
  <si>
    <t>Regional General Introductory Course on Industrial Property (1998)</t>
  </si>
  <si>
    <t>Dakar</t>
  </si>
  <si>
    <t>WIPO African Introductory Course on Industrial Property (1997)</t>
  </si>
  <si>
    <t>Mbabane</t>
  </si>
  <si>
    <r>
      <t>WIPO National Workshop for Patent Lawyers (</t>
    </r>
    <r>
      <rPr>
        <sz val="10"/>
        <rFont val="Times New Roman"/>
        <family val="1"/>
      </rPr>
      <t>1997)+B16</t>
    </r>
  </si>
  <si>
    <t>+ OAU</t>
  </si>
  <si>
    <t>+ ARIPO</t>
  </si>
  <si>
    <t>Regional Roundtable for African Countries on the Protection of Databases and on the Protection of the Rights of Broadcasting Organizations (1999)</t>
  </si>
  <si>
    <t>WIPO Sub-Regional Seminar on the Implementation of the TRIPS Agreement by the Year 2000 (1999)</t>
  </si>
  <si>
    <t>Sub-Regional General Introductory Course on IP (1999)</t>
  </si>
  <si>
    <t>African Sub-Regional Symposium on the Implementation of the TRIPS Agreement in Least-Developed Countries (LDCs) by the Year 2006 (1999)</t>
  </si>
  <si>
    <t>Banjul</t>
  </si>
  <si>
    <t>+ OAPI</t>
  </si>
  <si>
    <t>National Roving Seminar on Copyright (1999)</t>
  </si>
  <si>
    <t>Blantyre Lilongwe</t>
  </si>
  <si>
    <t>National Seminar on Introduction to Industrial Property (1999)</t>
  </si>
  <si>
    <t>Port Louis</t>
  </si>
  <si>
    <t>WIPO National Seminar on Copyright and Computer Programs (1999)</t>
  </si>
  <si>
    <t>Windhoek</t>
  </si>
  <si>
    <t>WIPO Regional Seminar on Collective Management on Reprographic Reproduction Rights (1999)</t>
  </si>
  <si>
    <t>X (1996/1998/1999)</t>
  </si>
  <si>
    <t>+  2 ARIPO</t>
  </si>
  <si>
    <t>X (1998/1999)</t>
  </si>
  <si>
    <t>X (1996/1999)</t>
  </si>
  <si>
    <t>X (1999)</t>
  </si>
  <si>
    <t>Algeria</t>
  </si>
  <si>
    <t xml:space="preserve">WIPO National Seminar on Intellectual Property and the TRIPS Agreement (1998) </t>
  </si>
  <si>
    <t>Algiers</t>
  </si>
  <si>
    <t>Bahrain</t>
  </si>
  <si>
    <t>WIPO National Seminar on TRIPS (Arbitration) (1997)</t>
  </si>
  <si>
    <t>Manama</t>
  </si>
  <si>
    <t>WIPO Sub-Regional Seminar for the GCC Countries on TRIPS (1998)</t>
  </si>
  <si>
    <t>Djibouti</t>
  </si>
  <si>
    <t>WIPO National Seminar on Intellectual Property (1998)</t>
  </si>
  <si>
    <t>Egypt</t>
  </si>
  <si>
    <t>WIPO Symposium on Intellectual Property for the Arab Countries (1996)</t>
  </si>
  <si>
    <t>Cairo</t>
  </si>
  <si>
    <t>WIPO National Seminar on Trademarks (1996)</t>
  </si>
  <si>
    <t>WIPO Afro-Arab Regional Seminar on Teaching of Intellectual Property Law (1996)</t>
  </si>
  <si>
    <t>WIPO National Seminar on the Effective Use of Innovations and Inventions (1997)</t>
  </si>
  <si>
    <t>Seminar on Copyright in the Arab Region (1998)</t>
  </si>
  <si>
    <t>WIPO Seminar on Intellectual Property Licensing and Dispute Resolution (1998)</t>
  </si>
  <si>
    <t>WIPO Arab Regional Consultation Meeting on the Implementation of the TRIPS Agreement (1998)</t>
  </si>
  <si>
    <t>WIPO Arab Regional Workshop on Information Technology and Intellectual Property Rights (1998)</t>
  </si>
  <si>
    <t>Jordan</t>
  </si>
  <si>
    <t>TRIPS Mega-Meeting for the Arab Countries (1997)</t>
  </si>
  <si>
    <t>Amman</t>
  </si>
  <si>
    <t>Kuwait</t>
  </si>
  <si>
    <t>Lebanon</t>
  </si>
  <si>
    <t>WIPO National Seminar on Intellectual Property (1997)</t>
  </si>
  <si>
    <t>Beirut</t>
  </si>
  <si>
    <t>WIPO Arab Regional Conference on Intellectual Property (1998)</t>
  </si>
  <si>
    <t>Libya</t>
  </si>
  <si>
    <t>Tripoli</t>
  </si>
  <si>
    <t>Morocco</t>
  </si>
  <si>
    <t>Casablanca</t>
  </si>
  <si>
    <t>WIPO National Seminar on the TRIPS Agreement and Counterfeiting (1996)</t>
  </si>
  <si>
    <t>WIPO National Seminar on Teaching of Intellectual Property Law (1997)</t>
  </si>
  <si>
    <t>WIPO/ISESCO Regional Symposium on TRIPS (1997)</t>
  </si>
  <si>
    <t>Rabat</t>
  </si>
  <si>
    <t>WIPO Arab Regional Seminar on Trademarks (1997)</t>
  </si>
  <si>
    <t>WIPO National Seminar for Judges (1998)</t>
  </si>
  <si>
    <t>WIPO National Seminar on Licensing and Transfer of Technology (1998)</t>
  </si>
  <si>
    <t>WIPO National Roving Seminar on General Aspects of Intellectual Property (1999)</t>
  </si>
  <si>
    <t>Fes, Tanger, Rabat</t>
  </si>
  <si>
    <t>WIPO National Seminar on Copyright and Neighboring Rights (1999)</t>
  </si>
  <si>
    <t>Oman</t>
  </si>
  <si>
    <t>WIPO National Seminar on Intellectual Property (1996)</t>
  </si>
  <si>
    <t>Muscat</t>
  </si>
  <si>
    <t>WIPO Sub-Regional Seminar on TRIPS (1997)</t>
  </si>
  <si>
    <t>WIPO National Seminar on Licensing and Technology Transfer (1998)</t>
  </si>
  <si>
    <t>WIPO Arab Regional Symposium on the Economic Importance of Intellectual Property (1999)</t>
  </si>
  <si>
    <t>Qatar</t>
  </si>
  <si>
    <t>WIPO Sub-Regional Seminar on Intellectual Property for the Countries of the Gulf Cooperation Council (GCC) (1996)</t>
  </si>
  <si>
    <t>Doha</t>
  </si>
  <si>
    <t>Saudi Arabia</t>
  </si>
  <si>
    <t>Sudan, The</t>
  </si>
  <si>
    <t>Khartoum</t>
  </si>
  <si>
    <t>Syria</t>
  </si>
  <si>
    <t>WIPO Arab Regional Seminar on Industrial Property (1996)</t>
  </si>
  <si>
    <t>Damascus</t>
  </si>
  <si>
    <t>WIPO Sub-Regional Seminar on the Protection of Intellectual Property and the Commercialization of Inventions (1999)</t>
  </si>
  <si>
    <t>Aleppo</t>
  </si>
  <si>
    <t>Tunisia</t>
  </si>
  <si>
    <t>WIPO National Seminar on Industrial Property and TRIPS (1997)</t>
  </si>
  <si>
    <t>Tunis</t>
  </si>
  <si>
    <t>Sfax</t>
  </si>
  <si>
    <t>WIPO National Workshop on Inventions and Innovations (1998)</t>
  </si>
  <si>
    <t>Sousse</t>
  </si>
  <si>
    <t xml:space="preserve">WIPO National Training Workshop on Intellectual Property and TRIPS (1998) </t>
  </si>
  <si>
    <t>WIPO Afro-Arab Symposium on Copyright and Related Rights (1998)</t>
  </si>
  <si>
    <t>United Arab Emirates</t>
  </si>
  <si>
    <t>WIPO National Seminar on TRIPS (1997)</t>
  </si>
  <si>
    <t>Abu Dhabi</t>
  </si>
  <si>
    <t>WIPO Training Workshop on Trademarks (1997)</t>
  </si>
  <si>
    <t>Dubai</t>
  </si>
  <si>
    <t>WIPO National Workshop on Trademarks (1997)</t>
  </si>
  <si>
    <t>WIPO Regional Seminar on Industrial Property (1997)</t>
  </si>
  <si>
    <t>WIPO/GIIL Diploma Program (1998)</t>
  </si>
  <si>
    <t>Yemen</t>
  </si>
  <si>
    <t>Sana’a</t>
  </si>
  <si>
    <t>WIPO Symposium on Copyright and Related Rights (1998)</t>
  </si>
  <si>
    <t>X (1996/1997/1998)</t>
  </si>
  <si>
    <t>X (1996/1997)</t>
  </si>
  <si>
    <t>X (1997/1998)</t>
  </si>
  <si>
    <t>Afghanistan</t>
  </si>
  <si>
    <t>Bangladesh</t>
  </si>
  <si>
    <t>National Seminar on the Implications of the Agreement on Trade Related Aspects of Intellectual Property Rights (TRIPS) Agreement (1997)</t>
  </si>
  <si>
    <t>Dhaka</t>
  </si>
  <si>
    <t>WIPO Asian Regional Seminar on the Implications of Intellectual Property and the TRIPS Agreement for Least Developed Countries (1998)</t>
  </si>
  <si>
    <t>Bhutan</t>
  </si>
  <si>
    <t>National Seminar on Trademarks (1996)</t>
  </si>
  <si>
    <t>Thimphu</t>
  </si>
  <si>
    <t>National Seminar on IP &amp; TRIPS Agreement (1997)</t>
  </si>
  <si>
    <t>Brunei Darussalam</t>
  </si>
  <si>
    <t>Cambodia</t>
  </si>
  <si>
    <t>National Seminar on IP &amp; TRIPS Agreement (1998)</t>
  </si>
  <si>
    <t>Phnom Penh</t>
  </si>
  <si>
    <t>China</t>
  </si>
  <si>
    <t>National Seminar on the Impact of Digital Technology on Copyright Protection (1996)</t>
  </si>
  <si>
    <t>Beijing</t>
  </si>
  <si>
    <t>Regional Workshop on Copyright and the “Internet Treaties” (1998)</t>
  </si>
  <si>
    <t>Shanghai</t>
  </si>
  <si>
    <t>Regional Consultations on a Protocol on Audiovisual Performances (1998)</t>
  </si>
  <si>
    <t>National Seminar on Trademark Legislation (1998)</t>
  </si>
  <si>
    <t>WIPO Asian Regional Symposium on the Role of Universities and Research Institutions in the Intellectual Property System (1999)</t>
  </si>
  <si>
    <t>DPR of Korea</t>
  </si>
  <si>
    <t>Federated States of Micronesia</t>
  </si>
  <si>
    <t>Fiji</t>
  </si>
  <si>
    <t>Fifth High Level Meeting of Government Officials of South Pacific Countries on Cooperation in the field of Intellectual Property (1997)</t>
  </si>
  <si>
    <t>Suva</t>
  </si>
  <si>
    <t>National Seminar on Intellectual Property Protection for Development (1999)</t>
  </si>
  <si>
    <t>India</t>
  </si>
  <si>
    <t>National Seminar on Digital Technology &amp; IP (1996)</t>
  </si>
  <si>
    <t>New Delhi</t>
  </si>
  <si>
    <t>National Roving Seminar on the Role of Trademarks in Marketing of Goods and Services and the TRIPS Agreement (1996)</t>
  </si>
  <si>
    <t>Bangalore</t>
  </si>
  <si>
    <t>Hyderabad</t>
  </si>
  <si>
    <t>Mumbai</t>
  </si>
  <si>
    <t>Asian Sub-regional symposium on the implications of IP &amp; TRIPS (1997)</t>
  </si>
  <si>
    <t>National Roving Workshop on Patents (1997)</t>
  </si>
  <si>
    <t xml:space="preserve"> </t>
  </si>
  <si>
    <t>Pune</t>
  </si>
  <si>
    <t>National Workshop on IP law teaching (1997)</t>
  </si>
  <si>
    <t>Asian Regional Symposium on IP strategy for Economic Development (1998)</t>
  </si>
  <si>
    <t>Indonesia</t>
  </si>
  <si>
    <t>WIPO Asian Regional  Symposium on the implications of the TRIPS Agreement (“Mega Symposium”) (1996)</t>
  </si>
  <si>
    <t>Jakarta</t>
  </si>
  <si>
    <t>Sub-Regional Round Table on the implications of the ASEAN Free Trade Area (AFTA) on IP Systems (1997)</t>
  </si>
  <si>
    <t>Iran, Islamic Republic of</t>
  </si>
  <si>
    <t>National Seminar on industrial Property Protection on TRIPS (1996)</t>
  </si>
  <si>
    <t>Tehran</t>
  </si>
  <si>
    <t>National Seminar of Management and the use of IPR for Industry and Trade (1998)</t>
  </si>
  <si>
    <t>Regional Seminar on the importance &amp; management of IPR for developing countries (1998)</t>
  </si>
  <si>
    <t>Japan</t>
  </si>
  <si>
    <t>Tokyo</t>
  </si>
  <si>
    <t>Regional Forum on Intellectual Property Policy Development (1998)</t>
  </si>
  <si>
    <t>Kiribati</t>
  </si>
  <si>
    <t>Laos</t>
  </si>
  <si>
    <t>National Seminar on the implications of the TRIPS Agreement (1996)</t>
  </si>
  <si>
    <t>Luang Prabang</t>
  </si>
  <si>
    <t>National Seminar on Modernization of the Industrial Property System (1998)</t>
  </si>
  <si>
    <t>Vientiane</t>
  </si>
  <si>
    <t>WIPO Asia-Pacific Seminar on Intellectual Property and the TRIPS Agreement for Least Developed Countries (1999)</t>
  </si>
  <si>
    <t>Maldives</t>
  </si>
  <si>
    <t>Malaysia</t>
  </si>
  <si>
    <t>WIPO National Seminar on the benefits of the Intellectual Property System for the Malaysian Business Community (1996)</t>
  </si>
  <si>
    <t>Shah Alam</t>
  </si>
  <si>
    <t>WIPO Asian Regional Symposium on the TRIPS Agreement (1997)</t>
  </si>
  <si>
    <t>Kuala Lumpur</t>
  </si>
  <si>
    <t>WIPO Asian Regional Seminar on the WIPO Internet Treaties - WCT and WPPT (1998)</t>
  </si>
  <si>
    <t>WIPO Asian Regional Roundtable on collective management of copyright and neighboring rights (1998)</t>
  </si>
  <si>
    <t>Mongolia</t>
  </si>
  <si>
    <t>WIPO National Seminar on copyright and neighboring rights for judges and university professors (1996)</t>
  </si>
  <si>
    <t>Ulaan Baatar</t>
  </si>
  <si>
    <t>WIPO National Seminar on industrial property information (1996)</t>
  </si>
  <si>
    <t>WIPO National Seminar on Intellectual Property</t>
  </si>
  <si>
    <t>Myanmar</t>
  </si>
  <si>
    <t>National Seminar on Intellectual Property and the TRIPS Agreement (1997)</t>
  </si>
  <si>
    <t>Yangon</t>
  </si>
  <si>
    <t>Nauru</t>
  </si>
  <si>
    <t>Nepal</t>
  </si>
  <si>
    <t>WIPO National Seminar on the Implications of Agreement on TRIPS (1996)</t>
  </si>
  <si>
    <t>Kathmandu</t>
  </si>
  <si>
    <t>National Workshop on Teaching Intellectual Property Law (1996)</t>
  </si>
  <si>
    <t>WIPO National Seminar on Trademarks (1997)</t>
  </si>
  <si>
    <t>National Seminar on Copyright &amp; Neighboring Rights (1997)</t>
  </si>
  <si>
    <t>Pakistan</t>
  </si>
  <si>
    <t>National Seminar on the Implications of TRIPS Agreement (1996)</t>
  </si>
  <si>
    <t>Karachi</t>
  </si>
  <si>
    <t>Lahore</t>
  </si>
  <si>
    <t>Islamabad</t>
  </si>
  <si>
    <t>National Seminar on Intellectual Property for Export Competitiveness (1998)</t>
  </si>
  <si>
    <t>Regional Symposium on Copyright and TRIPS Agreement (1998)</t>
  </si>
  <si>
    <t>Papua New Guinea</t>
  </si>
  <si>
    <t>National Seminar on Intellectual Property and the TRIPS Agreement (1998)</t>
  </si>
  <si>
    <t>Port Moresby</t>
  </si>
  <si>
    <t>Philippines</t>
  </si>
  <si>
    <t>WIPO Asian Regional Roundtable on strengthening of the industrial property system in view of recent international developments (1996)</t>
  </si>
  <si>
    <t>Manila</t>
  </si>
  <si>
    <t>WIPO Asian Regional Seminar on selected issues for implementation of the TRIPS Agreement (1997)</t>
  </si>
  <si>
    <t>WIPO ASEAN Regional Seminar on Industrial Property Information Management (1996)</t>
  </si>
  <si>
    <t>WIPO Asian Regional Workshop on Industrial Property for Legislative Infrastructure (1997)</t>
  </si>
  <si>
    <t>WIPO Regional Symposium on copyright and neighboring rights for Asia and the Pacific countries (1997)</t>
  </si>
  <si>
    <t>WIPO National Seminar on collective management of CNR and the WIPO Internet Treaties (1998)</t>
  </si>
  <si>
    <t>Quezon City</t>
  </si>
  <si>
    <t>Republic of Korea</t>
  </si>
  <si>
    <t>Regional Symposium on Automation of IP Offices (1996)</t>
  </si>
  <si>
    <t>Daeduk</t>
  </si>
  <si>
    <t>Regional Seminar on the Implications of the TRIPS Agreement for Enterprises (1996)</t>
  </si>
  <si>
    <t>Sub-regional Seminar on Copyright and Neighboring Rights (1996)</t>
  </si>
  <si>
    <t>Seoul</t>
  </si>
  <si>
    <t>National Seminar on Digital Technology and the New Copyright Treaties (1997)</t>
  </si>
  <si>
    <t>International Forum on the implications of the TRIPS Agreement for Intellectual Property Systems (1997)</t>
  </si>
  <si>
    <t>Regional Seminar on the Promotion of the Use of the Intellectual Property System by the Private Sector (1998)</t>
  </si>
  <si>
    <t>Samoa</t>
  </si>
  <si>
    <t>Sub-regional seminar on Intellectual Property in cultural and economic development (1998)</t>
  </si>
  <si>
    <t>Apia</t>
  </si>
  <si>
    <t>Singapore</t>
  </si>
  <si>
    <t>WIPO National Seminar on the TRIPS Agreement and its implications for business enterprises (1996)</t>
  </si>
  <si>
    <t>Asian Regional Round table on the implementation of the TRIPS Agreement (1997)</t>
  </si>
  <si>
    <t>WIPO – Singapore Joint Training Program for Asia and the Pacific Region on licensing, technology transfer and valuation of industrial property assets (1998)</t>
  </si>
  <si>
    <t>Solomon Islands</t>
  </si>
  <si>
    <t>Sri Lanka</t>
  </si>
  <si>
    <t>Regional Training Course on Intellectual Property for Developing Countries of Asia &amp; the Pacific (1996)</t>
  </si>
  <si>
    <t>Negombo</t>
  </si>
  <si>
    <t>National Seminar on Copyright and Neighboring Rights (1996)</t>
  </si>
  <si>
    <t>Colombo</t>
  </si>
  <si>
    <t>National Seminar on the TRIPS Agreement and the Promotion of Inventive and Innovative Activity (1997)</t>
  </si>
  <si>
    <t>Regional Training Course on Intellectual Property for Developing Countries (1997)</t>
  </si>
  <si>
    <t>Regional Training Course on Intellectual Property for Developing Countries (1998)</t>
  </si>
  <si>
    <t>National Seminar on the Role of Industrial Property in Enhancing Competitiveness (1998)</t>
  </si>
  <si>
    <t>WIPO Sub-Regional Forum on Intellectual Property Cooperation among the SAARC Countries (1998)</t>
  </si>
  <si>
    <t>Thailand</t>
  </si>
  <si>
    <t>WIPO-ASEAN Regional Round Table on Intellectual Property Cooperation and the TRIPS Agreement (1996)</t>
  </si>
  <si>
    <t>Chiang Mai</t>
  </si>
  <si>
    <t>National Workshop for Legislative Drafting of Intellectual Property (1998)</t>
  </si>
  <si>
    <t>Bangkok</t>
  </si>
  <si>
    <t>Tonga</t>
  </si>
  <si>
    <t>Sub-regional seminar on copyright and neighboring rights for South Pacific countries (1997)</t>
  </si>
  <si>
    <t>Nuku’alofa</t>
  </si>
  <si>
    <t>Tuvalu</t>
  </si>
  <si>
    <t>Vanuatu</t>
  </si>
  <si>
    <t>Viet Nam</t>
  </si>
  <si>
    <t>National Training Course on Copyright and Neighboring Rights (1998)</t>
  </si>
  <si>
    <t>Hanoi</t>
  </si>
  <si>
    <t xml:space="preserve">Ho Chi Minh City </t>
  </si>
  <si>
    <t>National Seminar for SMEs on Intellectual Property and TRIPS Agreement (1998)</t>
  </si>
  <si>
    <t>SUB TOTALS</t>
  </si>
  <si>
    <r>
      <t>Regional Forum on Intellectual Property Rights in the 21</t>
    </r>
    <r>
      <rPr>
        <vertAlign val="superscript"/>
        <sz val="9"/>
        <rFont val="Times New Roman"/>
        <family val="1"/>
      </rPr>
      <t xml:space="preserve">st </t>
    </r>
    <r>
      <rPr>
        <sz val="9"/>
        <rFont val="Times New Roman"/>
        <family val="1"/>
      </rPr>
      <t>Century (1997)</t>
    </r>
  </si>
  <si>
    <t>X (1996/1997/1999)</t>
  </si>
  <si>
    <t>X (1996/1997/1998/1999)</t>
  </si>
  <si>
    <t>ASEAN</t>
  </si>
  <si>
    <t>Antigua &amp; Barbuda</t>
  </si>
  <si>
    <t>X (1998/2000)</t>
  </si>
  <si>
    <t xml:space="preserve">X (1996/1999/2000) </t>
  </si>
  <si>
    <t>X (1997/2000)</t>
  </si>
  <si>
    <t>X (1999/2000)</t>
  </si>
  <si>
    <t>X (1997/1998/1999/2000)</t>
  </si>
  <si>
    <t>National Seminar on the TRIPS Agreement (2000)</t>
  </si>
  <si>
    <t>Seminar on Copyright and Related Rights in a Digital Environment (2000)</t>
  </si>
  <si>
    <t>WIPO Academy Session on Intellectual Property (2000)</t>
  </si>
  <si>
    <t>National Seminar on Collective Management of Copyright (2000)</t>
  </si>
  <si>
    <t>WIPO National Seminar on Collective Management of Copyright (2000)</t>
  </si>
  <si>
    <t>National Seminar on CR-RR</t>
  </si>
  <si>
    <t>National Seminar on CR-RR (2000)</t>
  </si>
  <si>
    <t>Meeting of Directors of Copyright Offices of Latin America (2000)</t>
  </si>
  <si>
    <t>National Seminar on the Legal Framework of Intellectual Property Rights (2000)</t>
  </si>
  <si>
    <t>Paramaribo</t>
  </si>
  <si>
    <t>Argentina</t>
  </si>
  <si>
    <t>Meeting of  Intellectual Property  Experts of MERCOSUR, Countries (1996)</t>
  </si>
  <si>
    <t>Buenos Aires</t>
  </si>
  <si>
    <t>National Seminar on Industrial Property (1997)</t>
  </si>
  <si>
    <t>Córdoba</t>
  </si>
  <si>
    <t>WIPO/MERCOSUR Meeting of Experts on CR-RR (1997)</t>
  </si>
  <si>
    <t>Meeting of Information Technology Experts of Industrial Property Offices of  MERCOSUR (1998)</t>
  </si>
  <si>
    <t>Regional Seminar on the Importance of  Industrial Property Assets in Entrepreneurial Strategies (1998)</t>
  </si>
  <si>
    <t>Meeting of Directors of  Industrial Property Offices of Latin America (1998)</t>
  </si>
  <si>
    <t>Regional Seminar on Reprography for Latin American countries (1999)</t>
  </si>
  <si>
    <t>Bahamas</t>
  </si>
  <si>
    <t>Barbados</t>
  </si>
  <si>
    <t>Workshop on Intellectual Property for the University of the West Indies (1998)</t>
  </si>
  <si>
    <t>Bridgetown</t>
  </si>
  <si>
    <t>Seminar on National Capacity Building (1998)</t>
  </si>
  <si>
    <t>The Third WIPO Meeting of Heads of Intellectual Property Offices of Caribbean Countries (1998)</t>
  </si>
  <si>
    <t>Belize</t>
  </si>
  <si>
    <t>National Seminar on Intellectual Property (1999)</t>
  </si>
  <si>
    <t>Belize city</t>
  </si>
  <si>
    <t>Bolivia</t>
  </si>
  <si>
    <t>National Seminar on the TRIPS Agreement (1996)</t>
  </si>
  <si>
    <t>La Paz</t>
  </si>
  <si>
    <t>Workshop on the Legal Protection of Biotechnological Innovation for Andean Countries (1996)</t>
  </si>
  <si>
    <t>Regional Course on CR-RR for Latin American Publishers (1996)</t>
  </si>
  <si>
    <t>National Seminar on Collective Management of Copyright (1997)</t>
  </si>
  <si>
    <t>Santa Cruz</t>
  </si>
  <si>
    <t>Brazil</t>
  </si>
  <si>
    <t>Workshop on Intellectual Property for Diplomats (1996)</t>
  </si>
  <si>
    <t>Brasilia</t>
  </si>
  <si>
    <t>Regional Workshop on Industrial Property Information for Latin American Countries (1997)</t>
  </si>
  <si>
    <t>Rio</t>
  </si>
  <si>
    <t xml:space="preserve">Meeting of MERCOSUR Experts of Integrated Circuits (1997) </t>
  </si>
  <si>
    <t>Sao Paulo</t>
  </si>
  <si>
    <t>Meeting of Directors of Industrial Property Offices of Latin America (1997)</t>
  </si>
  <si>
    <t>National Seminar on Intellectual Property for Universities (1998)</t>
  </si>
  <si>
    <t>Belo Horizonte</t>
  </si>
  <si>
    <t>Seminar on the International Aspects of Intellectual Property Protection (1998)</t>
  </si>
  <si>
    <t>Seminar on Intellectual Property (1998)</t>
  </si>
  <si>
    <t>Porto Alegre</t>
  </si>
  <si>
    <t>Seminar on Intellectual Property for “Universidad do Vale dos Sinos UNISINOS” (1998)</t>
  </si>
  <si>
    <t>Vale dos Sinos</t>
  </si>
  <si>
    <t>Regional Seminar on the Legal Protection of Integrated Circuits for MERCOSUR countries (1998)</t>
  </si>
  <si>
    <t>WIPO/MERCOSUR Meeting of Experts on CR-RR (1998)</t>
  </si>
  <si>
    <t>Rio de Janeiro</t>
  </si>
  <si>
    <t>Chile</t>
  </si>
  <si>
    <t>National Seminar on Industrial Property for Entrepreneurs, and Workshop on  Trademark Administration (1997)</t>
  </si>
  <si>
    <t>Santiago</t>
  </si>
  <si>
    <t xml:space="preserve">WIPO/ASIPI Seminar on the Role of the Industrial Property Agent in Latin America and the Caribbean (1997) </t>
  </si>
  <si>
    <t>Colombia</t>
  </si>
  <si>
    <t>National Seminar on the Protection of Copyright in the Academic Environment (1996)</t>
  </si>
  <si>
    <t>Santafé de Bogotá</t>
  </si>
  <si>
    <t>National Seminar on the Legal International Framework for the Protection of Industrial Property, the Paris Convention and the TRIPS Agreement (1996)</t>
  </si>
  <si>
    <t>Regional Symposium for the Latin American and Caribbean Countries on the Economic Importance of Intellectual Property and the Enforcement of the TRIPS Agreement (1997)</t>
  </si>
  <si>
    <t>Cartagena de Indias</t>
  </si>
  <si>
    <t>Regional Seminar on CR-RR for Journalists of Latin American Countries (1997)</t>
  </si>
  <si>
    <t>II WIPO Regional Seminar on Reprography for Latin American and Caribbean Countries (1997)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</si>
</sst>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&quot;ر.س.&quot;\ #,##0_-;&quot;ر.س.&quot;\ #,##0\-"/>
    <numFmt numFmtId="167" formatCode="&quot;ر.س.&quot;\ #,##0_-;[Red]&quot;ر.س.&quot;\ #,##0\-"/>
    <numFmt numFmtId="168" formatCode="&quot;ر.س.&quot;\ #,##0.00_-;&quot;ر.س.&quot;\ #,##0.00\-"/>
    <numFmt numFmtId="169" formatCode="&quot;ر.س.&quot;\ #,##0.00_-;[Red]&quot;ر.س.&quot;\ #,##0.00\-"/>
    <numFmt numFmtId="170" formatCode="_-&quot;ر.س.&quot;\ * #,##0_-;_-&quot;ر.س.&quot;\ * #,##0\-;_-&quot;ر.س.&quot;\ * &quot;-&quot;_-;_-@_-"/>
    <numFmt numFmtId="171" formatCode="_-* #,##0_-;_-* #,##0\-;_-* &quot;-&quot;_-;_-@_-"/>
    <numFmt numFmtId="172" formatCode="_-&quot;ر.س.&quot;\ * #,##0.00_-;_-&quot;ر.س.&quot;\ * #,##0.00\-;_-&quot;ر.س.&quot;\ * &quot;-&quot;??_-;_-@_-"/>
    <numFmt numFmtId="173" formatCode="_-* #,##0.00_-;_-* #,##0.00\-;_-* &quot;-&quot;??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8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165" fontId="1" fillId="0" borderId="2" xfId="15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6" fontId="1" fillId="0" borderId="1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 quotePrefix="1">
      <alignment horizontal="center" vertical="center"/>
    </xf>
    <xf numFmtId="0" fontId="1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5" fontId="1" fillId="0" borderId="13" xfId="15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Tabbaa Tableiii" xfId="20"/>
    <cellStyle name="Normal_Tabbaa Tablei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workbookViewId="0" topLeftCell="A1">
      <selection activeCell="A1" sqref="A1:A2"/>
    </sheetView>
  </sheetViews>
  <sheetFormatPr defaultColWidth="9.140625" defaultRowHeight="12.75"/>
  <cols>
    <col min="1" max="1" width="12.421875" style="4" customWidth="1"/>
    <col min="2" max="2" width="48.7109375" style="4" customWidth="1"/>
    <col min="3" max="3" width="16.00390625" style="4" customWidth="1"/>
    <col min="4" max="4" width="12.00390625" style="4" customWidth="1"/>
    <col min="5" max="5" width="7.8515625" style="4" customWidth="1"/>
    <col min="6" max="6" width="7.28125" style="4" customWidth="1"/>
    <col min="7" max="7" width="2.140625" style="4" customWidth="1"/>
    <col min="8" max="10" width="9.7109375" style="4" customWidth="1"/>
    <col min="11" max="16384" width="9.140625" style="4" customWidth="1"/>
  </cols>
  <sheetData>
    <row r="1" spans="1:10" ht="24" customHeight="1">
      <c r="A1" s="138" t="s">
        <v>234</v>
      </c>
      <c r="B1" s="133" t="s">
        <v>232</v>
      </c>
      <c r="C1" s="134"/>
      <c r="D1" s="134"/>
      <c r="E1" s="134"/>
      <c r="F1" s="135"/>
      <c r="G1" s="7"/>
      <c r="H1" s="133" t="s">
        <v>233</v>
      </c>
      <c r="I1" s="134"/>
      <c r="J1" s="135"/>
    </row>
    <row r="2" spans="1:10" s="10" customFormat="1" ht="36" customHeight="1">
      <c r="A2" s="139"/>
      <c r="B2" s="6" t="s">
        <v>235</v>
      </c>
      <c r="C2" s="6" t="s">
        <v>243</v>
      </c>
      <c r="D2" s="6" t="s">
        <v>236</v>
      </c>
      <c r="E2" s="136" t="s">
        <v>237</v>
      </c>
      <c r="F2" s="137"/>
      <c r="G2" s="9"/>
      <c r="H2" s="6" t="s">
        <v>238</v>
      </c>
      <c r="I2" s="6" t="s">
        <v>239</v>
      </c>
      <c r="J2" s="6" t="s">
        <v>240</v>
      </c>
    </row>
    <row r="3" spans="1:10" ht="12">
      <c r="A3" s="11"/>
      <c r="B3" s="8"/>
      <c r="C3" s="8"/>
      <c r="D3" s="8"/>
      <c r="E3" s="6" t="s">
        <v>241</v>
      </c>
      <c r="F3" s="6" t="s">
        <v>242</v>
      </c>
      <c r="G3" s="1"/>
      <c r="H3" s="8"/>
      <c r="I3" s="8"/>
      <c r="J3" s="8"/>
    </row>
    <row r="4" spans="1:10" ht="24">
      <c r="A4" s="12" t="s">
        <v>244</v>
      </c>
      <c r="B4" s="13" t="s">
        <v>320</v>
      </c>
      <c r="C4" s="2" t="s">
        <v>245</v>
      </c>
      <c r="D4" s="2">
        <v>5</v>
      </c>
      <c r="E4" s="2">
        <v>8</v>
      </c>
      <c r="F4" s="2">
        <v>100</v>
      </c>
      <c r="G4" s="14"/>
      <c r="H4" s="15">
        <v>7</v>
      </c>
      <c r="I4" s="15">
        <v>2</v>
      </c>
      <c r="J4" s="15">
        <v>4</v>
      </c>
    </row>
    <row r="5" spans="1:10" ht="12">
      <c r="A5" s="16"/>
      <c r="B5" s="17" t="s">
        <v>321</v>
      </c>
      <c r="C5" s="18" t="s">
        <v>245</v>
      </c>
      <c r="D5" s="18"/>
      <c r="E5" s="18"/>
      <c r="F5" s="18">
        <v>100</v>
      </c>
      <c r="G5" s="14"/>
      <c r="H5" s="19"/>
      <c r="I5" s="19"/>
      <c r="J5" s="19"/>
    </row>
    <row r="6" spans="1:10" ht="15" customHeight="1">
      <c r="A6" s="20" t="s">
        <v>246</v>
      </c>
      <c r="B6" s="13" t="s">
        <v>322</v>
      </c>
      <c r="C6" s="2" t="s">
        <v>247</v>
      </c>
      <c r="D6" s="2">
        <v>19</v>
      </c>
      <c r="E6" s="2">
        <v>45</v>
      </c>
      <c r="F6" s="2">
        <v>10</v>
      </c>
      <c r="G6" s="14"/>
      <c r="H6" s="3">
        <v>8</v>
      </c>
      <c r="I6" s="3">
        <v>13</v>
      </c>
      <c r="J6" s="3">
        <v>21</v>
      </c>
    </row>
    <row r="7" spans="1:10" ht="24">
      <c r="A7" s="20"/>
      <c r="B7" s="13" t="s">
        <v>354</v>
      </c>
      <c r="C7" s="2" t="s">
        <v>247</v>
      </c>
      <c r="D7" s="2">
        <v>9</v>
      </c>
      <c r="E7" s="2">
        <v>18</v>
      </c>
      <c r="F7" s="2">
        <v>100</v>
      </c>
      <c r="G7" s="14"/>
      <c r="H7" s="3"/>
      <c r="I7" s="3"/>
      <c r="J7" s="3"/>
    </row>
    <row r="8" spans="1:10" ht="36">
      <c r="A8" s="20"/>
      <c r="B8" s="13" t="s">
        <v>395</v>
      </c>
      <c r="C8" s="2" t="s">
        <v>247</v>
      </c>
      <c r="D8" s="2">
        <v>13</v>
      </c>
      <c r="E8" s="2">
        <v>13</v>
      </c>
      <c r="F8" s="2">
        <v>27</v>
      </c>
      <c r="G8" s="14"/>
      <c r="H8" s="3"/>
      <c r="I8" s="3"/>
      <c r="J8" s="3"/>
    </row>
    <row r="9" spans="1:10" ht="24">
      <c r="A9" s="20"/>
      <c r="B9" s="13" t="s">
        <v>190</v>
      </c>
      <c r="C9" s="2" t="s">
        <v>247</v>
      </c>
      <c r="D9" s="2">
        <v>14</v>
      </c>
      <c r="E9" s="2">
        <v>48</v>
      </c>
      <c r="F9" s="2">
        <v>23</v>
      </c>
      <c r="G9" s="14"/>
      <c r="H9" s="3"/>
      <c r="I9" s="3"/>
      <c r="J9" s="3"/>
    </row>
    <row r="10" spans="1:10" ht="15" customHeight="1">
      <c r="A10" s="21" t="s">
        <v>248</v>
      </c>
      <c r="B10" s="13" t="s">
        <v>249</v>
      </c>
      <c r="C10" s="2" t="s">
        <v>250</v>
      </c>
      <c r="D10" s="2"/>
      <c r="E10" s="2"/>
      <c r="F10" s="2">
        <v>80</v>
      </c>
      <c r="G10" s="14"/>
      <c r="H10" s="22">
        <v>9</v>
      </c>
      <c r="I10" s="22">
        <v>16</v>
      </c>
      <c r="J10" s="22">
        <v>3</v>
      </c>
    </row>
    <row r="11" spans="1:10" ht="24">
      <c r="A11" s="20" t="s">
        <v>251</v>
      </c>
      <c r="B11" s="13" t="s">
        <v>355</v>
      </c>
      <c r="C11" s="2" t="s">
        <v>319</v>
      </c>
      <c r="D11" s="2">
        <v>11</v>
      </c>
      <c r="E11" s="2">
        <v>12</v>
      </c>
      <c r="F11" s="2">
        <v>20</v>
      </c>
      <c r="G11" s="14"/>
      <c r="H11" s="3">
        <v>14</v>
      </c>
      <c r="I11" s="3">
        <v>17</v>
      </c>
      <c r="J11" s="3">
        <v>15</v>
      </c>
    </row>
    <row r="12" spans="1:10" ht="27" customHeight="1">
      <c r="A12" s="20"/>
      <c r="B12" s="13" t="s">
        <v>323</v>
      </c>
      <c r="C12" s="2" t="s">
        <v>319</v>
      </c>
      <c r="D12" s="2">
        <v>17</v>
      </c>
      <c r="E12" s="2">
        <v>16</v>
      </c>
      <c r="F12" s="2">
        <v>30</v>
      </c>
      <c r="G12" s="14"/>
      <c r="H12" s="3"/>
      <c r="I12" s="3"/>
      <c r="J12" s="3"/>
    </row>
    <row r="13" spans="1:10" ht="24">
      <c r="A13" s="20"/>
      <c r="B13" s="13" t="s">
        <v>361</v>
      </c>
      <c r="C13" s="2" t="s">
        <v>319</v>
      </c>
      <c r="D13" s="2"/>
      <c r="E13" s="2"/>
      <c r="F13" s="2">
        <v>65</v>
      </c>
      <c r="G13" s="14"/>
      <c r="H13" s="3"/>
      <c r="I13" s="3"/>
      <c r="J13" s="3"/>
    </row>
    <row r="14" spans="1:10" ht="24">
      <c r="A14" s="16"/>
      <c r="B14" s="13" t="s">
        <v>144</v>
      </c>
      <c r="C14" s="2" t="s">
        <v>319</v>
      </c>
      <c r="D14" s="2">
        <v>16</v>
      </c>
      <c r="E14" s="2">
        <v>100</v>
      </c>
      <c r="F14" s="2">
        <v>20</v>
      </c>
      <c r="G14" s="14"/>
      <c r="H14" s="19"/>
      <c r="I14" s="19"/>
      <c r="J14" s="19"/>
    </row>
    <row r="15" spans="1:10" ht="12">
      <c r="A15" s="21" t="s">
        <v>252</v>
      </c>
      <c r="B15" s="13"/>
      <c r="C15" s="2"/>
      <c r="D15" s="2"/>
      <c r="E15" s="2"/>
      <c r="F15" s="2"/>
      <c r="G15" s="14"/>
      <c r="H15" s="22">
        <v>4</v>
      </c>
      <c r="I15" s="22">
        <v>4</v>
      </c>
      <c r="J15" s="22">
        <v>11</v>
      </c>
    </row>
    <row r="16" spans="1:10" ht="24">
      <c r="A16" s="20" t="s">
        <v>253</v>
      </c>
      <c r="B16" s="13" t="s">
        <v>324</v>
      </c>
      <c r="C16" s="2" t="s">
        <v>254</v>
      </c>
      <c r="D16" s="2">
        <v>17</v>
      </c>
      <c r="E16" s="2">
        <v>16</v>
      </c>
      <c r="F16" s="2">
        <v>35</v>
      </c>
      <c r="G16" s="14"/>
      <c r="H16" s="3">
        <f>3+2+3</f>
        <v>8</v>
      </c>
      <c r="I16" s="3">
        <v>17</v>
      </c>
      <c r="J16" s="3">
        <v>17</v>
      </c>
    </row>
    <row r="17" spans="1:10" ht="12">
      <c r="A17" s="20"/>
      <c r="B17" s="13" t="s">
        <v>325</v>
      </c>
      <c r="C17" s="2" t="s">
        <v>255</v>
      </c>
      <c r="D17" s="2"/>
      <c r="E17" s="2"/>
      <c r="F17" s="2">
        <v>50</v>
      </c>
      <c r="G17" s="14"/>
      <c r="H17" s="3"/>
      <c r="I17" s="3"/>
      <c r="J17" s="3"/>
    </row>
    <row r="18" spans="1:10" ht="24">
      <c r="A18" s="16"/>
      <c r="B18" s="13" t="s">
        <v>396</v>
      </c>
      <c r="C18" s="2" t="s">
        <v>255</v>
      </c>
      <c r="D18" s="2">
        <v>4</v>
      </c>
      <c r="E18" s="2">
        <v>24</v>
      </c>
      <c r="F18" s="2">
        <v>40</v>
      </c>
      <c r="G18" s="14"/>
      <c r="H18" s="19"/>
      <c r="I18" s="19"/>
      <c r="J18" s="19"/>
    </row>
    <row r="19" spans="1:10" ht="24">
      <c r="A19" s="16"/>
      <c r="B19" s="13" t="s">
        <v>191</v>
      </c>
      <c r="C19" s="2" t="s">
        <v>255</v>
      </c>
      <c r="D19" s="2"/>
      <c r="E19" s="2"/>
      <c r="F19" s="2">
        <v>64</v>
      </c>
      <c r="G19" s="18"/>
      <c r="H19" s="19"/>
      <c r="I19" s="19"/>
      <c r="J19" s="19"/>
    </row>
    <row r="20" spans="1:10" ht="12">
      <c r="A20" s="16" t="s">
        <v>256</v>
      </c>
      <c r="B20" s="17" t="s">
        <v>351</v>
      </c>
      <c r="C20" s="18" t="s">
        <v>257</v>
      </c>
      <c r="D20" s="18"/>
      <c r="E20" s="18"/>
      <c r="F20" s="18">
        <v>60</v>
      </c>
      <c r="G20" s="14"/>
      <c r="H20" s="19">
        <v>4</v>
      </c>
      <c r="I20" s="19">
        <v>4</v>
      </c>
      <c r="J20" s="19">
        <v>4</v>
      </c>
    </row>
    <row r="21" spans="1:10" ht="24">
      <c r="A21" s="32" t="s">
        <v>258</v>
      </c>
      <c r="B21" s="13" t="s">
        <v>259</v>
      </c>
      <c r="C21" s="2" t="s">
        <v>260</v>
      </c>
      <c r="D21" s="2"/>
      <c r="E21" s="2"/>
      <c r="F21" s="2">
        <v>56</v>
      </c>
      <c r="G21" s="14"/>
      <c r="H21" s="15">
        <v>9</v>
      </c>
      <c r="I21" s="15">
        <v>8</v>
      </c>
      <c r="J21" s="15">
        <v>16</v>
      </c>
    </row>
    <row r="22" spans="1:10" ht="12">
      <c r="A22" s="20"/>
      <c r="B22" s="13" t="s">
        <v>326</v>
      </c>
      <c r="C22" s="2" t="s">
        <v>260</v>
      </c>
      <c r="D22" s="2"/>
      <c r="E22" s="2"/>
      <c r="F22" s="2">
        <v>64</v>
      </c>
      <c r="G22" s="14"/>
      <c r="H22" s="3"/>
      <c r="I22" s="3"/>
      <c r="J22" s="3"/>
    </row>
    <row r="23" spans="1:10" ht="24">
      <c r="A23" s="16"/>
      <c r="B23" s="13" t="s">
        <v>327</v>
      </c>
      <c r="C23" s="2" t="s">
        <v>260</v>
      </c>
      <c r="D23" s="2">
        <v>21</v>
      </c>
      <c r="E23" s="2">
        <v>42</v>
      </c>
      <c r="F23" s="2"/>
      <c r="G23" s="14"/>
      <c r="H23" s="19"/>
      <c r="I23" s="19"/>
      <c r="J23" s="19"/>
    </row>
    <row r="24" spans="1:10" ht="12">
      <c r="A24" s="12" t="s">
        <v>261</v>
      </c>
      <c r="B24" s="13" t="s">
        <v>328</v>
      </c>
      <c r="C24" s="2" t="s">
        <v>262</v>
      </c>
      <c r="D24" s="2"/>
      <c r="E24" s="2"/>
      <c r="F24" s="2">
        <v>200</v>
      </c>
      <c r="G24" s="14"/>
      <c r="H24" s="15">
        <v>9</v>
      </c>
      <c r="I24" s="15">
        <v>9</v>
      </c>
      <c r="J24" s="15">
        <v>16</v>
      </c>
    </row>
    <row r="25" spans="1:10" ht="12">
      <c r="A25" s="20"/>
      <c r="B25" s="13" t="s">
        <v>259</v>
      </c>
      <c r="C25" s="2" t="s">
        <v>385</v>
      </c>
      <c r="D25" s="2"/>
      <c r="E25" s="2"/>
      <c r="F25" s="2">
        <v>54</v>
      </c>
      <c r="G25" s="14"/>
      <c r="H25" s="3"/>
      <c r="I25" s="3"/>
      <c r="J25" s="3"/>
    </row>
    <row r="26" spans="1:10" ht="12">
      <c r="A26" s="20"/>
      <c r="B26" s="13" t="s">
        <v>329</v>
      </c>
      <c r="C26" s="2" t="s">
        <v>262</v>
      </c>
      <c r="D26" s="2"/>
      <c r="E26" s="2"/>
      <c r="F26" s="2">
        <v>51</v>
      </c>
      <c r="G26" s="14"/>
      <c r="H26" s="3"/>
      <c r="I26" s="3"/>
      <c r="J26" s="3"/>
    </row>
    <row r="27" spans="1:10" ht="12">
      <c r="A27" s="16"/>
      <c r="B27" s="13" t="s">
        <v>330</v>
      </c>
      <c r="C27" s="2" t="s">
        <v>262</v>
      </c>
      <c r="D27" s="2"/>
      <c r="E27" s="2"/>
      <c r="F27" s="2">
        <v>60</v>
      </c>
      <c r="G27" s="14"/>
      <c r="H27" s="19"/>
      <c r="I27" s="19"/>
      <c r="J27" s="19"/>
    </row>
    <row r="28" spans="1:10" ht="12">
      <c r="A28" s="21" t="s">
        <v>263</v>
      </c>
      <c r="B28" s="13"/>
      <c r="C28" s="2"/>
      <c r="D28" s="2"/>
      <c r="E28" s="2"/>
      <c r="F28" s="2"/>
      <c r="G28" s="14"/>
      <c r="H28" s="22">
        <v>3</v>
      </c>
      <c r="I28" s="22">
        <v>3</v>
      </c>
      <c r="J28" s="22">
        <v>8</v>
      </c>
    </row>
    <row r="29" spans="1:10" ht="12">
      <c r="A29" s="16" t="s">
        <v>264</v>
      </c>
      <c r="B29" s="13"/>
      <c r="C29" s="2"/>
      <c r="D29" s="2"/>
      <c r="E29" s="2"/>
      <c r="F29" s="2"/>
      <c r="G29" s="14"/>
      <c r="H29" s="19">
        <v>3</v>
      </c>
      <c r="I29" s="19">
        <v>5</v>
      </c>
      <c r="J29" s="19">
        <v>10</v>
      </c>
    </row>
    <row r="30" spans="1:10" ht="24">
      <c r="A30" s="12" t="s">
        <v>265</v>
      </c>
      <c r="B30" s="13" t="s">
        <v>331</v>
      </c>
      <c r="C30" s="2" t="s">
        <v>266</v>
      </c>
      <c r="D30" s="2">
        <v>16</v>
      </c>
      <c r="E30" s="2">
        <v>39</v>
      </c>
      <c r="F30" s="2">
        <v>20</v>
      </c>
      <c r="G30" s="14"/>
      <c r="H30" s="15">
        <v>6</v>
      </c>
      <c r="I30" s="15">
        <v>7</v>
      </c>
      <c r="J30" s="15">
        <v>14</v>
      </c>
    </row>
    <row r="31" spans="1:10" ht="12">
      <c r="A31" s="20"/>
      <c r="B31" s="13" t="s">
        <v>362</v>
      </c>
      <c r="C31" s="2" t="s">
        <v>266</v>
      </c>
      <c r="D31" s="2"/>
      <c r="E31" s="2"/>
      <c r="F31" s="2">
        <v>86</v>
      </c>
      <c r="G31" s="14"/>
      <c r="H31" s="3"/>
      <c r="I31" s="3"/>
      <c r="J31" s="3"/>
    </row>
    <row r="32" spans="1:10" ht="24">
      <c r="A32" s="16"/>
      <c r="B32" s="13" t="s">
        <v>145</v>
      </c>
      <c r="C32" s="2" t="s">
        <v>266</v>
      </c>
      <c r="D32" s="2">
        <v>31</v>
      </c>
      <c r="E32" s="2">
        <v>49</v>
      </c>
      <c r="F32" s="2" t="s">
        <v>146</v>
      </c>
      <c r="G32" s="14"/>
      <c r="H32" s="19"/>
      <c r="I32" s="19"/>
      <c r="J32" s="19"/>
    </row>
    <row r="33" spans="1:10" ht="24">
      <c r="A33" s="16"/>
      <c r="B33" s="118" t="s">
        <v>192</v>
      </c>
      <c r="C33" s="2" t="s">
        <v>266</v>
      </c>
      <c r="D33" s="2">
        <v>7</v>
      </c>
      <c r="E33" s="2">
        <v>21</v>
      </c>
      <c r="F33" s="2">
        <v>80</v>
      </c>
      <c r="G33" s="14"/>
      <c r="H33" s="19"/>
      <c r="I33" s="19"/>
      <c r="J33" s="19"/>
    </row>
    <row r="34" spans="1:10" ht="24">
      <c r="A34" s="16"/>
      <c r="B34" s="118" t="s">
        <v>193</v>
      </c>
      <c r="C34" s="2" t="s">
        <v>266</v>
      </c>
      <c r="D34" s="2"/>
      <c r="E34" s="2"/>
      <c r="F34" s="2">
        <v>150</v>
      </c>
      <c r="G34" s="14"/>
      <c r="H34" s="19"/>
      <c r="I34" s="19"/>
      <c r="J34" s="19"/>
    </row>
    <row r="35" spans="1:10" ht="36">
      <c r="A35" s="13" t="s">
        <v>267</v>
      </c>
      <c r="B35" s="13"/>
      <c r="C35" s="2"/>
      <c r="D35" s="2"/>
      <c r="E35" s="2"/>
      <c r="F35" s="2"/>
      <c r="G35" s="14"/>
      <c r="H35" s="22">
        <f>1+1</f>
        <v>2</v>
      </c>
      <c r="I35" s="22">
        <v>2</v>
      </c>
      <c r="J35" s="22">
        <v>3</v>
      </c>
    </row>
    <row r="36" spans="1:10" ht="12">
      <c r="A36" s="13" t="s">
        <v>420</v>
      </c>
      <c r="B36" s="13"/>
      <c r="C36" s="2"/>
      <c r="D36" s="2"/>
      <c r="E36" s="2"/>
      <c r="F36" s="2"/>
      <c r="G36" s="14"/>
      <c r="H36" s="22">
        <v>2</v>
      </c>
      <c r="I36" s="22"/>
      <c r="J36" s="22"/>
    </row>
    <row r="37" spans="1:10" ht="12">
      <c r="A37" s="21" t="s">
        <v>268</v>
      </c>
      <c r="B37" s="13"/>
      <c r="C37" s="2"/>
      <c r="D37" s="2"/>
      <c r="E37" s="2"/>
      <c r="F37" s="2"/>
      <c r="G37" s="14"/>
      <c r="H37" s="22">
        <v>4</v>
      </c>
      <c r="I37" s="22">
        <v>2</v>
      </c>
      <c r="J37" s="22">
        <v>6</v>
      </c>
    </row>
    <row r="38" spans="1:10" ht="12.75">
      <c r="A38" s="16" t="s">
        <v>269</v>
      </c>
      <c r="B38" s="119"/>
      <c r="C38" s="2"/>
      <c r="D38" s="2"/>
      <c r="E38" s="2"/>
      <c r="F38" s="2"/>
      <c r="G38" s="18"/>
      <c r="H38" s="22">
        <v>4</v>
      </c>
      <c r="I38" s="22">
        <v>11</v>
      </c>
      <c r="J38" s="22">
        <v>8</v>
      </c>
    </row>
    <row r="39" spans="1:10" ht="12.75">
      <c r="A39" s="20" t="s">
        <v>270</v>
      </c>
      <c r="B39" s="17" t="s">
        <v>392</v>
      </c>
      <c r="C39" s="18" t="s">
        <v>386</v>
      </c>
      <c r="D39" s="18"/>
      <c r="E39" s="18"/>
      <c r="F39" s="18">
        <v>40</v>
      </c>
      <c r="G39" s="14"/>
      <c r="H39" s="3">
        <v>13</v>
      </c>
      <c r="I39" s="3">
        <v>15</v>
      </c>
      <c r="J39" s="3">
        <v>7</v>
      </c>
    </row>
    <row r="40" spans="1:11" ht="12">
      <c r="A40" s="16"/>
      <c r="B40" s="13" t="s">
        <v>332</v>
      </c>
      <c r="C40" s="2" t="s">
        <v>384</v>
      </c>
      <c r="D40" s="2"/>
      <c r="E40" s="2"/>
      <c r="F40" s="2">
        <v>50</v>
      </c>
      <c r="G40" s="14"/>
      <c r="H40" s="19"/>
      <c r="I40" s="19"/>
      <c r="J40" s="19"/>
      <c r="K40" s="34"/>
    </row>
    <row r="41" spans="1:11" ht="12">
      <c r="A41" s="20"/>
      <c r="B41" s="118" t="s">
        <v>194</v>
      </c>
      <c r="C41" s="2" t="s">
        <v>195</v>
      </c>
      <c r="D41" s="2"/>
      <c r="E41" s="2"/>
      <c r="F41" s="2">
        <v>50</v>
      </c>
      <c r="G41" s="14"/>
      <c r="H41" s="3"/>
      <c r="I41" s="3"/>
      <c r="J41" s="3"/>
      <c r="K41" s="34"/>
    </row>
    <row r="42" spans="1:10" ht="36">
      <c r="A42" s="12" t="s">
        <v>271</v>
      </c>
      <c r="B42" s="13" t="s">
        <v>356</v>
      </c>
      <c r="C42" s="2" t="s">
        <v>272</v>
      </c>
      <c r="D42" s="2">
        <v>15</v>
      </c>
      <c r="E42" s="2">
        <v>15</v>
      </c>
      <c r="F42" s="2">
        <v>40</v>
      </c>
      <c r="G42" s="14"/>
      <c r="H42" s="15">
        <v>5</v>
      </c>
      <c r="I42" s="15">
        <v>13</v>
      </c>
      <c r="J42" s="15">
        <v>19</v>
      </c>
    </row>
    <row r="43" spans="1:10" ht="24">
      <c r="A43" s="20"/>
      <c r="B43" s="13" t="s">
        <v>333</v>
      </c>
      <c r="C43" s="2" t="s">
        <v>272</v>
      </c>
      <c r="D43" s="2"/>
      <c r="E43" s="2"/>
      <c r="F43" s="2"/>
      <c r="G43" s="14"/>
      <c r="H43" s="3"/>
      <c r="I43" s="3"/>
      <c r="J43" s="3"/>
    </row>
    <row r="44" spans="1:10" ht="12">
      <c r="A44" s="20"/>
      <c r="B44" s="32" t="s">
        <v>397</v>
      </c>
      <c r="C44" s="31" t="s">
        <v>272</v>
      </c>
      <c r="D44" s="31">
        <v>16</v>
      </c>
      <c r="E44" s="31">
        <v>20</v>
      </c>
      <c r="F44" s="31">
        <v>16</v>
      </c>
      <c r="G44" s="14"/>
      <c r="H44" s="3"/>
      <c r="I44" s="3"/>
      <c r="J44" s="3"/>
    </row>
    <row r="45" spans="1:10" ht="12">
      <c r="A45" s="16"/>
      <c r="B45" s="17"/>
      <c r="C45" s="18"/>
      <c r="D45" s="33" t="s">
        <v>400</v>
      </c>
      <c r="E45" s="18"/>
      <c r="F45" s="18"/>
      <c r="G45" s="14"/>
      <c r="H45" s="19"/>
      <c r="I45" s="19"/>
      <c r="J45" s="19"/>
    </row>
    <row r="46" spans="1:10" ht="24">
      <c r="A46" s="16"/>
      <c r="B46" s="118" t="s">
        <v>193</v>
      </c>
      <c r="C46" s="2" t="s">
        <v>272</v>
      </c>
      <c r="D46" s="2"/>
      <c r="E46" s="2"/>
      <c r="F46" s="2">
        <v>82</v>
      </c>
      <c r="G46" s="14"/>
      <c r="H46" s="19"/>
      <c r="I46" s="19"/>
      <c r="J46" s="19"/>
    </row>
    <row r="47" spans="1:10" ht="36">
      <c r="A47" s="21" t="s">
        <v>352</v>
      </c>
      <c r="B47" s="13" t="s">
        <v>398</v>
      </c>
      <c r="C47" s="2" t="s">
        <v>399</v>
      </c>
      <c r="D47" s="2">
        <v>9</v>
      </c>
      <c r="E47" s="2">
        <v>28</v>
      </c>
      <c r="F47" s="2">
        <v>17</v>
      </c>
      <c r="G47" s="14"/>
      <c r="H47" s="22">
        <v>7</v>
      </c>
      <c r="I47" s="22">
        <v>4</v>
      </c>
      <c r="J47" s="22">
        <v>6</v>
      </c>
    </row>
    <row r="48" spans="1:10" ht="12">
      <c r="A48" s="12" t="s">
        <v>273</v>
      </c>
      <c r="B48" s="13" t="s">
        <v>206</v>
      </c>
      <c r="C48" s="2" t="s">
        <v>207</v>
      </c>
      <c r="D48" s="2"/>
      <c r="E48" s="2"/>
      <c r="F48" s="2">
        <v>50</v>
      </c>
      <c r="G48" s="14"/>
      <c r="H48" s="22">
        <v>16</v>
      </c>
      <c r="I48" s="22">
        <v>25</v>
      </c>
      <c r="J48" s="22">
        <v>9</v>
      </c>
    </row>
    <row r="49" spans="1:10" ht="24">
      <c r="A49" s="20"/>
      <c r="B49" s="13" t="s">
        <v>208</v>
      </c>
      <c r="C49" s="2" t="s">
        <v>207</v>
      </c>
      <c r="D49" s="2">
        <v>13</v>
      </c>
      <c r="E49" s="2">
        <v>31</v>
      </c>
      <c r="F49" s="2">
        <v>7</v>
      </c>
      <c r="G49" s="14"/>
      <c r="H49" s="3"/>
      <c r="I49" s="3"/>
      <c r="J49" s="3"/>
    </row>
    <row r="50" spans="1:10" ht="24">
      <c r="A50" s="12" t="s">
        <v>274</v>
      </c>
      <c r="B50" s="13" t="s">
        <v>334</v>
      </c>
      <c r="C50" s="2" t="s">
        <v>275</v>
      </c>
      <c r="D50" s="2">
        <v>16</v>
      </c>
      <c r="E50" s="2">
        <v>20</v>
      </c>
      <c r="F50" s="2">
        <v>21</v>
      </c>
      <c r="G50" s="14"/>
      <c r="H50" s="3">
        <v>10</v>
      </c>
      <c r="I50" s="3">
        <v>15</v>
      </c>
      <c r="J50" s="3">
        <v>21</v>
      </c>
    </row>
    <row r="51" spans="1:10" ht="12">
      <c r="A51" s="20"/>
      <c r="B51" s="13" t="s">
        <v>335</v>
      </c>
      <c r="C51" s="2" t="s">
        <v>275</v>
      </c>
      <c r="D51" s="2"/>
      <c r="E51" s="2"/>
      <c r="F51" s="2">
        <v>53</v>
      </c>
      <c r="G51" s="14"/>
      <c r="H51" s="19"/>
      <c r="I51" s="19"/>
      <c r="J51" s="19"/>
    </row>
    <row r="52" spans="1:10" ht="24">
      <c r="A52" s="16"/>
      <c r="B52" s="13" t="s">
        <v>205</v>
      </c>
      <c r="C52" s="2" t="s">
        <v>275</v>
      </c>
      <c r="D52" s="2">
        <v>18</v>
      </c>
      <c r="E52" s="2">
        <v>18</v>
      </c>
      <c r="F52" s="2">
        <v>59</v>
      </c>
      <c r="G52" s="14"/>
      <c r="H52" s="19"/>
      <c r="I52" s="19"/>
      <c r="J52" s="19"/>
    </row>
    <row r="53" spans="1:10" ht="12">
      <c r="A53" s="21" t="s">
        <v>276</v>
      </c>
      <c r="B53" s="13"/>
      <c r="C53" s="2"/>
      <c r="D53" s="2"/>
      <c r="E53" s="2"/>
      <c r="F53" s="2"/>
      <c r="G53" s="14"/>
      <c r="H53" s="22">
        <v>7</v>
      </c>
      <c r="I53" s="22">
        <v>6</v>
      </c>
      <c r="J53" s="22">
        <v>8</v>
      </c>
    </row>
    <row r="54" spans="1:10" ht="24">
      <c r="A54" s="12" t="s">
        <v>277</v>
      </c>
      <c r="B54" s="13" t="s">
        <v>357</v>
      </c>
      <c r="C54" s="2" t="s">
        <v>278</v>
      </c>
      <c r="D54" s="2">
        <v>15</v>
      </c>
      <c r="E54" s="2">
        <v>14</v>
      </c>
      <c r="F54" s="2">
        <v>50</v>
      </c>
      <c r="G54" s="14"/>
      <c r="H54" s="15">
        <f>4+4+5+2</f>
        <v>15</v>
      </c>
      <c r="I54" s="15">
        <v>25</v>
      </c>
      <c r="J54" s="15">
        <v>5</v>
      </c>
    </row>
    <row r="55" spans="1:10" ht="24">
      <c r="A55" s="16"/>
      <c r="B55" s="13" t="s">
        <v>147</v>
      </c>
      <c r="C55" s="2" t="s">
        <v>148</v>
      </c>
      <c r="D55" s="2">
        <v>20</v>
      </c>
      <c r="E55" s="2">
        <v>56</v>
      </c>
      <c r="F55" s="2">
        <v>80</v>
      </c>
      <c r="G55" s="18"/>
      <c r="H55" s="19"/>
      <c r="I55" s="19"/>
      <c r="J55" s="19"/>
    </row>
    <row r="56" spans="1:10" ht="36">
      <c r="A56" s="16" t="s">
        <v>279</v>
      </c>
      <c r="B56" s="17" t="s">
        <v>280</v>
      </c>
      <c r="C56" s="18" t="s">
        <v>281</v>
      </c>
      <c r="D56" s="18">
        <v>17</v>
      </c>
      <c r="E56" s="18">
        <v>24</v>
      </c>
      <c r="F56" s="18">
        <v>30</v>
      </c>
      <c r="G56" s="14"/>
      <c r="H56" s="19">
        <v>8</v>
      </c>
      <c r="I56" s="19">
        <v>18</v>
      </c>
      <c r="J56" s="19">
        <v>13</v>
      </c>
    </row>
    <row r="57" spans="1:10" ht="12">
      <c r="A57" s="21" t="s">
        <v>282</v>
      </c>
      <c r="B57" s="13"/>
      <c r="C57" s="2"/>
      <c r="D57" s="2"/>
      <c r="E57" s="2"/>
      <c r="F57" s="2"/>
      <c r="G57" s="14"/>
      <c r="H57" s="22">
        <v>3</v>
      </c>
      <c r="I57" s="22">
        <v>4</v>
      </c>
      <c r="J57" s="22">
        <v>7</v>
      </c>
    </row>
    <row r="58" spans="1:10" ht="12">
      <c r="A58" s="20" t="s">
        <v>283</v>
      </c>
      <c r="B58" s="13" t="s">
        <v>328</v>
      </c>
      <c r="C58" s="2" t="s">
        <v>353</v>
      </c>
      <c r="D58" s="2"/>
      <c r="E58" s="2"/>
      <c r="F58" s="2">
        <v>200</v>
      </c>
      <c r="G58" s="14"/>
      <c r="H58" s="3">
        <v>18</v>
      </c>
      <c r="I58" s="3">
        <v>6</v>
      </c>
      <c r="J58" s="3">
        <v>11</v>
      </c>
    </row>
    <row r="59" spans="1:10" ht="12">
      <c r="A59" s="20"/>
      <c r="B59" s="13" t="s">
        <v>336</v>
      </c>
      <c r="C59" s="2" t="s">
        <v>284</v>
      </c>
      <c r="D59" s="2"/>
      <c r="E59" s="2"/>
      <c r="F59" s="2">
        <v>20</v>
      </c>
      <c r="G59" s="14"/>
      <c r="H59" s="3"/>
      <c r="I59" s="3"/>
      <c r="J59" s="3"/>
    </row>
    <row r="60" spans="1:10" ht="12">
      <c r="A60" s="20"/>
      <c r="B60" s="13" t="s">
        <v>259</v>
      </c>
      <c r="C60" s="2" t="s">
        <v>284</v>
      </c>
      <c r="D60" s="2"/>
      <c r="E60" s="2"/>
      <c r="F60" s="2">
        <v>20</v>
      </c>
      <c r="G60" s="14"/>
      <c r="H60" s="3"/>
      <c r="I60" s="3"/>
      <c r="J60" s="3"/>
    </row>
    <row r="61" spans="1:10" ht="24">
      <c r="A61" s="16"/>
      <c r="B61" s="13" t="s">
        <v>149</v>
      </c>
      <c r="C61" s="2" t="s">
        <v>353</v>
      </c>
      <c r="D61" s="2">
        <v>4</v>
      </c>
      <c r="E61" s="2">
        <v>17</v>
      </c>
      <c r="F61" s="2">
        <v>80</v>
      </c>
      <c r="G61" s="14"/>
      <c r="H61" s="19"/>
      <c r="I61" s="19"/>
      <c r="J61" s="19"/>
    </row>
    <row r="62" spans="1:10" ht="24">
      <c r="A62" s="12" t="s">
        <v>285</v>
      </c>
      <c r="B62" s="13" t="s">
        <v>337</v>
      </c>
      <c r="C62" s="2" t="s">
        <v>286</v>
      </c>
      <c r="D62" s="2">
        <v>11</v>
      </c>
      <c r="E62" s="2">
        <v>20</v>
      </c>
      <c r="F62" s="2">
        <v>40</v>
      </c>
      <c r="G62" s="14"/>
      <c r="H62" s="15">
        <v>14</v>
      </c>
      <c r="I62" s="15">
        <v>18</v>
      </c>
      <c r="J62" s="3">
        <v>9</v>
      </c>
    </row>
    <row r="63" spans="1:10" ht="12">
      <c r="A63" s="20"/>
      <c r="B63" s="13" t="s">
        <v>249</v>
      </c>
      <c r="C63" s="2" t="s">
        <v>287</v>
      </c>
      <c r="D63" s="2"/>
      <c r="E63" s="2"/>
      <c r="F63" s="2">
        <v>250</v>
      </c>
      <c r="G63" s="14"/>
      <c r="H63" s="3"/>
      <c r="I63" s="3"/>
      <c r="J63" s="3"/>
    </row>
    <row r="64" spans="1:10" ht="24">
      <c r="A64" s="20"/>
      <c r="B64" s="13" t="s">
        <v>338</v>
      </c>
      <c r="C64" s="2" t="s">
        <v>286</v>
      </c>
      <c r="D64" s="2">
        <v>13</v>
      </c>
      <c r="E64" s="2">
        <v>32</v>
      </c>
      <c r="F64" s="2">
        <v>60</v>
      </c>
      <c r="G64" s="14"/>
      <c r="H64" s="3"/>
      <c r="I64" s="3"/>
      <c r="J64" s="3"/>
    </row>
    <row r="65" spans="1:10" ht="12">
      <c r="A65" s="16"/>
      <c r="B65" s="13" t="s">
        <v>401</v>
      </c>
      <c r="C65" s="2" t="s">
        <v>402</v>
      </c>
      <c r="D65" s="2"/>
      <c r="E65" s="2"/>
      <c r="F65" s="2">
        <v>100</v>
      </c>
      <c r="G65" s="14"/>
      <c r="H65" s="3"/>
      <c r="I65" s="3"/>
      <c r="J65" s="3"/>
    </row>
    <row r="66" spans="1:10" ht="24">
      <c r="A66" s="20" t="s">
        <v>288</v>
      </c>
      <c r="B66" s="13" t="s">
        <v>339</v>
      </c>
      <c r="C66" s="2" t="s">
        <v>289</v>
      </c>
      <c r="D66" s="2"/>
      <c r="E66" s="2"/>
      <c r="F66" s="2">
        <v>70</v>
      </c>
      <c r="G66" s="14"/>
      <c r="H66" s="15">
        <v>12</v>
      </c>
      <c r="I66" s="15">
        <v>15</v>
      </c>
      <c r="J66" s="15">
        <v>23</v>
      </c>
    </row>
    <row r="67" spans="1:10" ht="36">
      <c r="A67" s="20"/>
      <c r="B67" s="13" t="s">
        <v>340</v>
      </c>
      <c r="C67" s="2" t="s">
        <v>289</v>
      </c>
      <c r="D67" s="2">
        <v>12</v>
      </c>
      <c r="E67" s="2">
        <v>11</v>
      </c>
      <c r="F67" s="2">
        <v>120</v>
      </c>
      <c r="G67" s="14"/>
      <c r="H67" s="3"/>
      <c r="I67" s="3"/>
      <c r="J67" s="3"/>
    </row>
    <row r="68" spans="1:10" ht="24">
      <c r="A68" s="20"/>
      <c r="B68" s="13" t="s">
        <v>358</v>
      </c>
      <c r="C68" s="2" t="s">
        <v>289</v>
      </c>
      <c r="D68" s="2">
        <v>15</v>
      </c>
      <c r="E68" s="2">
        <v>16</v>
      </c>
      <c r="F68" s="2">
        <v>30</v>
      </c>
      <c r="G68" s="14"/>
      <c r="H68" s="3"/>
      <c r="I68" s="3"/>
      <c r="J68" s="3"/>
    </row>
    <row r="69" spans="1:10" ht="24">
      <c r="A69" s="16"/>
      <c r="B69" s="13" t="s">
        <v>359</v>
      </c>
      <c r="C69" s="2" t="s">
        <v>289</v>
      </c>
      <c r="D69" s="2">
        <v>17</v>
      </c>
      <c r="E69" s="2">
        <v>46</v>
      </c>
      <c r="F69" s="2">
        <v>100</v>
      </c>
      <c r="G69" s="14"/>
      <c r="H69" s="19"/>
      <c r="I69" s="19"/>
      <c r="J69" s="19"/>
    </row>
    <row r="70" spans="1:10" ht="12">
      <c r="A70" s="21" t="s">
        <v>290</v>
      </c>
      <c r="B70" s="13" t="s">
        <v>403</v>
      </c>
      <c r="C70" s="2" t="s">
        <v>150</v>
      </c>
      <c r="D70" s="2"/>
      <c r="E70" s="2"/>
      <c r="F70" s="2">
        <v>60</v>
      </c>
      <c r="G70" s="14"/>
      <c r="H70" s="22">
        <v>5</v>
      </c>
      <c r="I70" s="22">
        <v>13</v>
      </c>
      <c r="J70" s="22">
        <v>15</v>
      </c>
    </row>
    <row r="71" spans="1:10" ht="12">
      <c r="A71" s="21"/>
      <c r="B71" s="13" t="s">
        <v>203</v>
      </c>
      <c r="C71" s="2" t="s">
        <v>204</v>
      </c>
      <c r="D71" s="2">
        <v>16</v>
      </c>
      <c r="E71" s="2">
        <v>32</v>
      </c>
      <c r="F71" s="2">
        <v>50</v>
      </c>
      <c r="G71" s="14"/>
      <c r="H71" s="22"/>
      <c r="I71" s="22"/>
      <c r="J71" s="22"/>
    </row>
    <row r="72" spans="1:10" ht="24">
      <c r="A72" s="21" t="s">
        <v>291</v>
      </c>
      <c r="B72" s="13" t="s">
        <v>405</v>
      </c>
      <c r="C72" s="2" t="s">
        <v>404</v>
      </c>
      <c r="D72" s="2"/>
      <c r="E72" s="2"/>
      <c r="F72" s="2">
        <v>100</v>
      </c>
      <c r="G72" s="18"/>
      <c r="H72" s="22">
        <f>1+1+1</f>
        <v>3</v>
      </c>
      <c r="I72" s="22">
        <v>17</v>
      </c>
      <c r="J72" s="22">
        <v>8</v>
      </c>
    </row>
    <row r="73" spans="1:10" ht="12">
      <c r="A73" s="20" t="s">
        <v>292</v>
      </c>
      <c r="B73" s="17" t="s">
        <v>341</v>
      </c>
      <c r="C73" s="18" t="s">
        <v>293</v>
      </c>
      <c r="D73" s="18"/>
      <c r="E73" s="18"/>
      <c r="F73" s="18">
        <v>40</v>
      </c>
      <c r="G73" s="14"/>
      <c r="H73" s="3">
        <v>16</v>
      </c>
      <c r="I73" s="3">
        <v>14</v>
      </c>
      <c r="J73" s="3">
        <v>10</v>
      </c>
    </row>
    <row r="74" spans="1:10" ht="12">
      <c r="A74" s="16"/>
      <c r="B74" s="13" t="s">
        <v>151</v>
      </c>
      <c r="C74" s="2" t="s">
        <v>293</v>
      </c>
      <c r="D74" s="2">
        <v>5</v>
      </c>
      <c r="E74" s="2">
        <v>4</v>
      </c>
      <c r="F74" s="2">
        <v>70</v>
      </c>
      <c r="G74" s="14"/>
      <c r="H74" s="19"/>
      <c r="I74" s="19"/>
      <c r="J74" s="19"/>
    </row>
    <row r="75" spans="1:10" ht="36">
      <c r="A75" s="21" t="s">
        <v>294</v>
      </c>
      <c r="B75" s="13" t="s">
        <v>128</v>
      </c>
      <c r="C75" s="2" t="s">
        <v>406</v>
      </c>
      <c r="D75" s="2">
        <v>14</v>
      </c>
      <c r="E75" s="2">
        <v>14</v>
      </c>
      <c r="F75" s="2">
        <v>46</v>
      </c>
      <c r="G75" s="14"/>
      <c r="H75" s="22">
        <f>1+4</f>
        <v>5</v>
      </c>
      <c r="I75" s="22">
        <v>14</v>
      </c>
      <c r="J75" s="22">
        <v>11</v>
      </c>
    </row>
    <row r="76" spans="1:10" ht="12">
      <c r="A76" s="20" t="s">
        <v>295</v>
      </c>
      <c r="B76" s="13" t="s">
        <v>328</v>
      </c>
      <c r="C76" s="2" t="s">
        <v>296</v>
      </c>
      <c r="D76" s="2"/>
      <c r="E76" s="2"/>
      <c r="F76" s="2">
        <v>120</v>
      </c>
      <c r="G76" s="14"/>
      <c r="H76" s="3">
        <v>7</v>
      </c>
      <c r="I76" s="3">
        <v>16</v>
      </c>
      <c r="J76" s="3">
        <v>23</v>
      </c>
    </row>
    <row r="77" spans="1:10" ht="12">
      <c r="A77" s="20"/>
      <c r="B77" s="13" t="s">
        <v>342</v>
      </c>
      <c r="C77" s="2" t="s">
        <v>297</v>
      </c>
      <c r="D77" s="2"/>
      <c r="E77" s="2"/>
      <c r="F77" s="2">
        <v>100</v>
      </c>
      <c r="G77" s="14"/>
      <c r="H77" s="3"/>
      <c r="I77" s="3"/>
      <c r="J77" s="3"/>
    </row>
    <row r="78" spans="1:10" ht="12">
      <c r="A78" s="16"/>
      <c r="B78" s="13" t="s">
        <v>298</v>
      </c>
      <c r="C78" s="2" t="s">
        <v>297</v>
      </c>
      <c r="D78" s="2"/>
      <c r="E78" s="2"/>
      <c r="F78" s="2">
        <v>60</v>
      </c>
      <c r="G78" s="18"/>
      <c r="H78" s="19"/>
      <c r="I78" s="19"/>
      <c r="J78" s="19"/>
    </row>
    <row r="79" spans="1:10" ht="12">
      <c r="A79" s="20"/>
      <c r="B79" s="13" t="s">
        <v>202</v>
      </c>
      <c r="C79" s="2" t="s">
        <v>297</v>
      </c>
      <c r="D79" s="2"/>
      <c r="E79" s="2"/>
      <c r="F79" s="2"/>
      <c r="G79" s="14"/>
      <c r="H79" s="19"/>
      <c r="I79" s="19"/>
      <c r="J79" s="19"/>
    </row>
    <row r="80" spans="1:10" ht="24">
      <c r="A80" s="12" t="s">
        <v>299</v>
      </c>
      <c r="B80" s="13" t="s">
        <v>343</v>
      </c>
      <c r="C80" s="2" t="s">
        <v>387</v>
      </c>
      <c r="D80" s="2">
        <v>15</v>
      </c>
      <c r="E80" s="2">
        <v>15</v>
      </c>
      <c r="F80" s="2">
        <v>100</v>
      </c>
      <c r="G80" s="14"/>
      <c r="H80" s="22">
        <v>17</v>
      </c>
      <c r="I80" s="22">
        <v>19</v>
      </c>
      <c r="J80" s="22">
        <v>9</v>
      </c>
    </row>
    <row r="81" spans="1:10" ht="12">
      <c r="A81" s="16"/>
      <c r="B81" s="13" t="s">
        <v>152</v>
      </c>
      <c r="C81" s="2" t="s">
        <v>387</v>
      </c>
      <c r="D81" s="2">
        <v>16</v>
      </c>
      <c r="E81" s="2">
        <v>27</v>
      </c>
      <c r="F81" s="2">
        <v>13</v>
      </c>
      <c r="G81" s="14"/>
      <c r="H81" s="22"/>
      <c r="I81" s="22"/>
      <c r="J81" s="22"/>
    </row>
    <row r="82" spans="1:10" ht="12">
      <c r="A82" s="21" t="s">
        <v>300</v>
      </c>
      <c r="B82" s="13"/>
      <c r="C82" s="2"/>
      <c r="D82" s="2"/>
      <c r="E82" s="2"/>
      <c r="F82" s="2"/>
      <c r="G82" s="14"/>
      <c r="H82" s="22">
        <v>4</v>
      </c>
      <c r="I82" s="22">
        <v>5</v>
      </c>
      <c r="J82" s="22">
        <v>6</v>
      </c>
    </row>
    <row r="83" spans="1:10" ht="24">
      <c r="A83" s="13" t="s">
        <v>301</v>
      </c>
      <c r="B83" s="13"/>
      <c r="C83" s="2"/>
      <c r="D83" s="2"/>
      <c r="E83" s="2"/>
      <c r="F83" s="2"/>
      <c r="G83" s="14"/>
      <c r="H83" s="22">
        <v>7</v>
      </c>
      <c r="I83" s="22">
        <v>2</v>
      </c>
      <c r="J83" s="22">
        <v>4</v>
      </c>
    </row>
    <row r="84" spans="1:10" ht="12">
      <c r="A84" s="21" t="s">
        <v>302</v>
      </c>
      <c r="B84" s="13" t="s">
        <v>388</v>
      </c>
      <c r="C84" s="2" t="s">
        <v>389</v>
      </c>
      <c r="D84" s="2">
        <v>19</v>
      </c>
      <c r="E84" s="2">
        <v>19</v>
      </c>
      <c r="F84" s="2">
        <v>10</v>
      </c>
      <c r="G84" s="14"/>
      <c r="H84" s="22">
        <f>2+4</f>
        <v>6</v>
      </c>
      <c r="I84" s="22">
        <v>19</v>
      </c>
      <c r="J84" s="22">
        <v>20</v>
      </c>
    </row>
    <row r="85" spans="1:10" ht="24">
      <c r="A85" s="21"/>
      <c r="B85" s="13" t="s">
        <v>201</v>
      </c>
      <c r="C85" s="2" t="s">
        <v>389</v>
      </c>
      <c r="D85" s="2"/>
      <c r="E85" s="2"/>
      <c r="F85" s="2">
        <v>79</v>
      </c>
      <c r="G85" s="14"/>
      <c r="H85" s="22"/>
      <c r="I85" s="22"/>
      <c r="J85" s="22"/>
    </row>
    <row r="86" spans="1:10" ht="12">
      <c r="A86" s="21" t="s">
        <v>303</v>
      </c>
      <c r="B86" s="13" t="s">
        <v>344</v>
      </c>
      <c r="C86" s="2" t="s">
        <v>304</v>
      </c>
      <c r="D86" s="2">
        <v>21</v>
      </c>
      <c r="E86" s="2">
        <v>21</v>
      </c>
      <c r="F86" s="2">
        <v>8</v>
      </c>
      <c r="G86" s="14"/>
      <c r="H86" s="22"/>
      <c r="I86" s="22">
        <v>16</v>
      </c>
      <c r="J86" s="22">
        <v>5</v>
      </c>
    </row>
    <row r="87" spans="1:10" ht="12">
      <c r="A87" s="21" t="s">
        <v>305</v>
      </c>
      <c r="B87" s="13"/>
      <c r="C87" s="2"/>
      <c r="D87" s="2"/>
      <c r="E87" s="2"/>
      <c r="F87" s="2"/>
      <c r="G87" s="14"/>
      <c r="H87" s="22">
        <v>4</v>
      </c>
      <c r="I87" s="22">
        <v>4</v>
      </c>
      <c r="J87" s="22">
        <v>6</v>
      </c>
    </row>
    <row r="88" spans="1:10" ht="24">
      <c r="A88" s="20" t="s">
        <v>306</v>
      </c>
      <c r="B88" s="13" t="s">
        <v>331</v>
      </c>
      <c r="C88" s="2" t="s">
        <v>307</v>
      </c>
      <c r="D88" s="2">
        <v>17</v>
      </c>
      <c r="E88" s="2">
        <v>41</v>
      </c>
      <c r="F88" s="2">
        <v>36</v>
      </c>
      <c r="G88" s="14"/>
      <c r="H88" s="3">
        <v>10</v>
      </c>
      <c r="I88" s="3">
        <v>18</v>
      </c>
      <c r="J88" s="3">
        <v>8</v>
      </c>
    </row>
    <row r="89" spans="1:10" ht="24">
      <c r="A89" s="16"/>
      <c r="B89" s="13" t="s">
        <v>345</v>
      </c>
      <c r="C89" s="2" t="s">
        <v>307</v>
      </c>
      <c r="D89" s="2">
        <v>19</v>
      </c>
      <c r="E89" s="2">
        <v>19</v>
      </c>
      <c r="F89" s="2">
        <v>10</v>
      </c>
      <c r="G89" s="14"/>
      <c r="H89" s="19"/>
      <c r="I89" s="19"/>
      <c r="J89" s="19"/>
    </row>
    <row r="90" spans="1:10" ht="24">
      <c r="A90" s="16"/>
      <c r="B90" s="13" t="s">
        <v>199</v>
      </c>
      <c r="C90" s="2" t="s">
        <v>200</v>
      </c>
      <c r="D90" s="2">
        <v>9</v>
      </c>
      <c r="E90" s="2">
        <v>28</v>
      </c>
      <c r="F90" s="2">
        <v>25</v>
      </c>
      <c r="G90" s="18"/>
      <c r="H90" s="19"/>
      <c r="I90" s="19"/>
      <c r="J90" s="19"/>
    </row>
    <row r="91" spans="1:10" ht="12">
      <c r="A91" s="16" t="s">
        <v>378</v>
      </c>
      <c r="B91" s="23"/>
      <c r="C91" s="14"/>
      <c r="D91" s="14"/>
      <c r="E91" s="14"/>
      <c r="F91" s="14"/>
      <c r="G91" s="14"/>
      <c r="H91" s="3">
        <v>3</v>
      </c>
      <c r="I91" s="3"/>
      <c r="J91" s="3"/>
    </row>
    <row r="92" spans="1:10" ht="12">
      <c r="A92" s="12" t="s">
        <v>308</v>
      </c>
      <c r="B92" s="32" t="s">
        <v>390</v>
      </c>
      <c r="C92" s="31" t="s">
        <v>391</v>
      </c>
      <c r="D92" s="31">
        <v>14</v>
      </c>
      <c r="E92" s="31">
        <v>16</v>
      </c>
      <c r="F92" s="31">
        <v>40</v>
      </c>
      <c r="G92" s="14"/>
      <c r="H92" s="15">
        <v>5</v>
      </c>
      <c r="I92" s="15">
        <v>16</v>
      </c>
      <c r="J92" s="15">
        <v>9</v>
      </c>
    </row>
    <row r="93" spans="1:10" ht="12">
      <c r="A93" s="16"/>
      <c r="B93" s="17"/>
      <c r="C93" s="18"/>
      <c r="D93" s="33" t="s">
        <v>394</v>
      </c>
      <c r="E93" s="18"/>
      <c r="F93" s="18"/>
      <c r="G93" s="14"/>
      <c r="H93" s="19"/>
      <c r="I93" s="19"/>
      <c r="J93" s="19"/>
    </row>
    <row r="94" spans="1:10" ht="24">
      <c r="A94" s="60" t="s">
        <v>309</v>
      </c>
      <c r="B94" s="13" t="s">
        <v>346</v>
      </c>
      <c r="C94" s="2" t="s">
        <v>310</v>
      </c>
      <c r="D94" s="2">
        <v>10</v>
      </c>
      <c r="E94" s="2">
        <v>20</v>
      </c>
      <c r="F94" s="2">
        <v>100</v>
      </c>
      <c r="G94" s="96"/>
      <c r="H94" s="15">
        <v>14</v>
      </c>
      <c r="I94" s="15">
        <v>16</v>
      </c>
      <c r="J94" s="15">
        <v>22</v>
      </c>
    </row>
    <row r="95" spans="1:10" ht="24" hidden="1">
      <c r="A95" s="20"/>
      <c r="B95" s="17" t="s">
        <v>347</v>
      </c>
      <c r="C95" s="18" t="s">
        <v>310</v>
      </c>
      <c r="D95" s="18"/>
      <c r="E95" s="18"/>
      <c r="F95" s="18">
        <v>20</v>
      </c>
      <c r="G95" s="14"/>
      <c r="H95" s="3"/>
      <c r="I95" s="3"/>
      <c r="J95" s="3"/>
    </row>
    <row r="96" spans="1:10" ht="12">
      <c r="A96" s="20"/>
      <c r="B96" s="13" t="s">
        <v>335</v>
      </c>
      <c r="C96" s="2" t="s">
        <v>310</v>
      </c>
      <c r="D96" s="2"/>
      <c r="E96" s="2"/>
      <c r="F96" s="2">
        <v>54</v>
      </c>
      <c r="G96" s="14"/>
      <c r="H96" s="3"/>
      <c r="I96" s="3"/>
      <c r="J96" s="3"/>
    </row>
    <row r="97" spans="1:10" ht="24">
      <c r="A97" s="20"/>
      <c r="B97" s="13" t="s">
        <v>407</v>
      </c>
      <c r="C97" s="2" t="s">
        <v>310</v>
      </c>
      <c r="D97" s="2">
        <v>13</v>
      </c>
      <c r="E97" s="2">
        <v>13</v>
      </c>
      <c r="F97" s="2">
        <v>80</v>
      </c>
      <c r="G97" s="14"/>
      <c r="H97" s="3"/>
      <c r="I97" s="3"/>
      <c r="J97" s="3"/>
    </row>
    <row r="98" spans="1:10" ht="24">
      <c r="A98" s="16"/>
      <c r="B98" s="13" t="s">
        <v>153</v>
      </c>
      <c r="C98" s="2" t="s">
        <v>310</v>
      </c>
      <c r="D98" s="2"/>
      <c r="E98" s="2"/>
      <c r="F98" s="2">
        <v>60</v>
      </c>
      <c r="G98" s="14"/>
      <c r="H98" s="19"/>
      <c r="I98" s="19"/>
      <c r="J98" s="19"/>
    </row>
    <row r="99" spans="1:10" ht="24">
      <c r="A99" s="12" t="s">
        <v>311</v>
      </c>
      <c r="B99" s="32" t="s">
        <v>154</v>
      </c>
      <c r="C99" s="31" t="s">
        <v>155</v>
      </c>
      <c r="D99" s="31">
        <v>12</v>
      </c>
      <c r="E99" s="31">
        <v>11</v>
      </c>
      <c r="F99" s="31">
        <v>14</v>
      </c>
      <c r="G99" s="14"/>
      <c r="H99" s="15">
        <v>7</v>
      </c>
      <c r="I99" s="15">
        <v>20</v>
      </c>
      <c r="J99" s="15">
        <v>6</v>
      </c>
    </row>
    <row r="100" spans="1:10" ht="12">
      <c r="A100" s="16"/>
      <c r="B100" s="17"/>
      <c r="C100" s="18"/>
      <c r="D100" s="33" t="s">
        <v>156</v>
      </c>
      <c r="E100" s="18"/>
      <c r="F100" s="18"/>
      <c r="G100" s="14"/>
      <c r="H100" s="19"/>
      <c r="I100" s="19"/>
      <c r="J100" s="19"/>
    </row>
    <row r="101" spans="1:10" ht="24">
      <c r="A101" s="13" t="s">
        <v>312</v>
      </c>
      <c r="B101" s="13" t="s">
        <v>157</v>
      </c>
      <c r="C101" s="45" t="s">
        <v>158</v>
      </c>
      <c r="D101" s="2"/>
      <c r="E101" s="2"/>
      <c r="F101" s="2">
        <v>160</v>
      </c>
      <c r="G101" s="14"/>
      <c r="H101" s="22">
        <v>15</v>
      </c>
      <c r="I101" s="22">
        <v>25</v>
      </c>
      <c r="J101" s="22">
        <v>11</v>
      </c>
    </row>
    <row r="102" spans="1:10" ht="24">
      <c r="A102" s="32"/>
      <c r="B102" s="13" t="s">
        <v>196</v>
      </c>
      <c r="C102" s="2" t="s">
        <v>197</v>
      </c>
      <c r="D102" s="2" t="s">
        <v>198</v>
      </c>
      <c r="E102" s="2">
        <v>24</v>
      </c>
      <c r="F102" s="2">
        <v>35</v>
      </c>
      <c r="G102" s="14"/>
      <c r="H102" s="15"/>
      <c r="I102" s="15"/>
      <c r="J102" s="15"/>
    </row>
    <row r="103" spans="1:10" ht="36">
      <c r="A103" s="12" t="s">
        <v>313</v>
      </c>
      <c r="B103" s="32" t="s">
        <v>348</v>
      </c>
      <c r="C103" s="31" t="s">
        <v>314</v>
      </c>
      <c r="D103" s="31">
        <v>12</v>
      </c>
      <c r="E103" s="31">
        <v>11</v>
      </c>
      <c r="F103" s="31">
        <v>40</v>
      </c>
      <c r="G103" s="14"/>
      <c r="H103" s="15">
        <v>10</v>
      </c>
      <c r="I103" s="15">
        <v>24</v>
      </c>
      <c r="J103" s="15">
        <v>11</v>
      </c>
    </row>
    <row r="104" spans="1:10" ht="12">
      <c r="A104" s="16"/>
      <c r="B104" s="17"/>
      <c r="C104" s="18"/>
      <c r="D104" s="18"/>
      <c r="E104" s="33" t="s">
        <v>129</v>
      </c>
      <c r="F104" s="18"/>
      <c r="G104" s="18"/>
      <c r="H104" s="19"/>
      <c r="I104" s="19"/>
      <c r="J104" s="19"/>
    </row>
    <row r="105" spans="1:10" ht="12">
      <c r="A105" s="20" t="s">
        <v>315</v>
      </c>
      <c r="B105" s="17" t="s">
        <v>316</v>
      </c>
      <c r="C105" s="18" t="s">
        <v>317</v>
      </c>
      <c r="D105" s="18"/>
      <c r="E105" s="18"/>
      <c r="F105" s="18">
        <v>100</v>
      </c>
      <c r="G105" s="14"/>
      <c r="H105" s="3">
        <v>15</v>
      </c>
      <c r="I105" s="3">
        <v>24</v>
      </c>
      <c r="J105" s="3">
        <v>11</v>
      </c>
    </row>
    <row r="106" spans="1:10" ht="36">
      <c r="A106" s="20"/>
      <c r="B106" s="13" t="s">
        <v>349</v>
      </c>
      <c r="C106" s="2" t="s">
        <v>317</v>
      </c>
      <c r="D106" s="2">
        <v>15</v>
      </c>
      <c r="E106" s="2">
        <v>15</v>
      </c>
      <c r="F106" s="2">
        <v>40</v>
      </c>
      <c r="G106" s="14"/>
      <c r="H106" s="3"/>
      <c r="I106" s="3"/>
      <c r="J106" s="3"/>
    </row>
    <row r="107" spans="1:10" ht="24">
      <c r="A107" s="20"/>
      <c r="B107" s="32" t="s">
        <v>350</v>
      </c>
      <c r="C107" s="31" t="s">
        <v>317</v>
      </c>
      <c r="D107" s="31">
        <v>17</v>
      </c>
      <c r="E107" s="31">
        <v>25</v>
      </c>
      <c r="F107" s="31">
        <v>40</v>
      </c>
      <c r="G107" s="14"/>
      <c r="H107" s="3"/>
      <c r="I107" s="3"/>
      <c r="J107" s="3"/>
    </row>
    <row r="108" spans="1:10" ht="12">
      <c r="A108" s="20"/>
      <c r="B108" s="17"/>
      <c r="C108" s="18"/>
      <c r="D108" s="33" t="s">
        <v>393</v>
      </c>
      <c r="E108" s="18"/>
      <c r="F108" s="18"/>
      <c r="G108" s="14"/>
      <c r="H108" s="3"/>
      <c r="I108" s="3"/>
      <c r="J108" s="3"/>
    </row>
    <row r="109" spans="1:10" ht="24">
      <c r="A109" s="20"/>
      <c r="B109" s="32" t="s">
        <v>360</v>
      </c>
      <c r="C109" s="31" t="s">
        <v>318</v>
      </c>
      <c r="D109" s="31">
        <v>10</v>
      </c>
      <c r="E109" s="31">
        <v>34</v>
      </c>
      <c r="F109" s="31">
        <v>44</v>
      </c>
      <c r="G109" s="14"/>
      <c r="H109" s="3"/>
      <c r="I109" s="3"/>
      <c r="J109" s="3"/>
    </row>
    <row r="110" spans="1:10" ht="12">
      <c r="A110" s="1"/>
      <c r="B110" s="5"/>
      <c r="C110" s="18"/>
      <c r="D110" s="33" t="s">
        <v>409</v>
      </c>
      <c r="E110" s="18"/>
      <c r="F110" s="18"/>
      <c r="G110" s="14"/>
      <c r="H110" s="3"/>
      <c r="I110" s="3"/>
      <c r="J110" s="3"/>
    </row>
    <row r="111" spans="1:10" ht="36">
      <c r="A111" s="1"/>
      <c r="B111" s="32" t="s">
        <v>159</v>
      </c>
      <c r="C111" s="31" t="s">
        <v>317</v>
      </c>
      <c r="D111" s="117">
        <v>19</v>
      </c>
      <c r="E111" s="31">
        <v>65</v>
      </c>
      <c r="F111" s="31">
        <v>14</v>
      </c>
      <c r="G111" s="14"/>
      <c r="H111" s="3"/>
      <c r="I111" s="3"/>
      <c r="J111" s="3"/>
    </row>
    <row r="112" spans="1:10" ht="12">
      <c r="A112" s="1"/>
      <c r="B112" s="5"/>
      <c r="C112" s="18"/>
      <c r="D112" s="18" t="s">
        <v>380</v>
      </c>
      <c r="E112" s="18"/>
      <c r="F112" s="18"/>
      <c r="G112" s="14"/>
      <c r="H112" s="3"/>
      <c r="I112" s="3"/>
      <c r="J112" s="3"/>
    </row>
    <row r="113" spans="1:10" ht="24">
      <c r="A113" s="1"/>
      <c r="B113" s="17" t="s">
        <v>160</v>
      </c>
      <c r="C113" s="18" t="s">
        <v>161</v>
      </c>
      <c r="D113" s="18">
        <v>22</v>
      </c>
      <c r="E113" s="18">
        <v>30</v>
      </c>
      <c r="F113" s="18">
        <v>4</v>
      </c>
      <c r="G113" s="14"/>
      <c r="H113" s="19"/>
      <c r="I113" s="19"/>
      <c r="J113" s="19"/>
    </row>
    <row r="114" spans="1:10" ht="12">
      <c r="A114" s="5" t="s">
        <v>122</v>
      </c>
      <c r="B114" s="27"/>
      <c r="C114" s="2"/>
      <c r="D114" s="27"/>
      <c r="E114" s="2"/>
      <c r="F114" s="2"/>
      <c r="G114" s="18"/>
      <c r="H114" s="22">
        <v>1</v>
      </c>
      <c r="I114" s="22">
        <v>1</v>
      </c>
      <c r="J114" s="22"/>
    </row>
    <row r="115" spans="3:10" ht="12">
      <c r="C115" s="26"/>
      <c r="D115" s="24"/>
      <c r="F115" s="24"/>
      <c r="G115" s="24"/>
      <c r="H115" s="25"/>
      <c r="I115" s="25"/>
      <c r="J115" s="25"/>
    </row>
    <row r="116" spans="2:10" ht="12">
      <c r="B116" s="27" t="s">
        <v>363</v>
      </c>
      <c r="C116" s="28"/>
      <c r="D116" s="2"/>
      <c r="E116" s="2">
        <f>SUM(E4:E114)</f>
        <v>1303</v>
      </c>
      <c r="F116" s="94">
        <f>SUM(F4:F115)</f>
        <v>5152</v>
      </c>
      <c r="G116" s="14"/>
      <c r="H116" s="22">
        <f>SUM(H4:H115)</f>
        <v>378</v>
      </c>
      <c r="I116" s="22">
        <f>SUM(I4:I114)</f>
        <v>567</v>
      </c>
      <c r="J116" s="22">
        <f>SUM(J4:J115)</f>
        <v>489</v>
      </c>
    </row>
    <row r="117" spans="3:10" ht="12">
      <c r="C117" s="26"/>
      <c r="D117" s="24"/>
      <c r="E117" s="24"/>
      <c r="F117" s="24"/>
      <c r="G117" s="24"/>
      <c r="H117" s="25"/>
      <c r="I117" s="25"/>
      <c r="J117" s="25"/>
    </row>
    <row r="118" spans="3:10" ht="12">
      <c r="C118" s="26"/>
      <c r="D118" s="24"/>
      <c r="E118" s="24"/>
      <c r="F118" s="24"/>
      <c r="G118" s="24"/>
      <c r="H118" s="25"/>
      <c r="I118" s="25"/>
      <c r="J118" s="25"/>
    </row>
    <row r="119" spans="3:10" ht="12">
      <c r="C119" s="26"/>
      <c r="D119" s="24"/>
      <c r="E119" s="24"/>
      <c r="F119" s="24"/>
      <c r="G119" s="24"/>
      <c r="H119" s="25"/>
      <c r="I119" s="25"/>
      <c r="J119" s="25"/>
    </row>
    <row r="120" spans="3:10" ht="12">
      <c r="C120" s="26"/>
      <c r="D120" s="24"/>
      <c r="E120" s="24"/>
      <c r="F120" s="24"/>
      <c r="G120" s="24"/>
      <c r="H120" s="25"/>
      <c r="I120" s="25"/>
      <c r="J120" s="25"/>
    </row>
    <row r="121" spans="3:10" ht="12">
      <c r="C121" s="26"/>
      <c r="D121" s="24"/>
      <c r="E121" s="24"/>
      <c r="F121" s="24"/>
      <c r="G121" s="24"/>
      <c r="H121" s="25"/>
      <c r="I121" s="25"/>
      <c r="J121" s="25"/>
    </row>
    <row r="122" spans="3:10" ht="12">
      <c r="C122" s="26"/>
      <c r="D122" s="24"/>
      <c r="E122" s="24"/>
      <c r="F122" s="24"/>
      <c r="G122" s="24"/>
      <c r="H122" s="25"/>
      <c r="I122" s="25"/>
      <c r="J122" s="25"/>
    </row>
    <row r="123" spans="3:10" ht="12">
      <c r="C123" s="26"/>
      <c r="D123" s="24"/>
      <c r="E123" s="24"/>
      <c r="F123" s="24"/>
      <c r="G123" s="24"/>
      <c r="H123" s="25"/>
      <c r="I123" s="25"/>
      <c r="J123" s="25"/>
    </row>
    <row r="124" spans="3:10" ht="12">
      <c r="C124" s="26"/>
      <c r="D124" s="24"/>
      <c r="E124" s="24"/>
      <c r="F124" s="24"/>
      <c r="G124" s="24"/>
      <c r="H124" s="25"/>
      <c r="I124" s="25"/>
      <c r="J124" s="25"/>
    </row>
    <row r="125" spans="3:10" ht="12">
      <c r="C125" s="26"/>
      <c r="D125" s="24"/>
      <c r="E125" s="24"/>
      <c r="F125" s="24"/>
      <c r="G125" s="24"/>
      <c r="H125" s="25"/>
      <c r="I125" s="25"/>
      <c r="J125" s="25"/>
    </row>
    <row r="126" spans="3:10" ht="12">
      <c r="C126" s="26"/>
      <c r="D126" s="24"/>
      <c r="E126" s="24"/>
      <c r="F126" s="24"/>
      <c r="G126" s="24"/>
      <c r="H126" s="25"/>
      <c r="I126" s="25"/>
      <c r="J126" s="25"/>
    </row>
    <row r="127" spans="3:10" ht="12">
      <c r="C127" s="26"/>
      <c r="D127" s="24"/>
      <c r="E127" s="24"/>
      <c r="F127" s="24"/>
      <c r="G127" s="24"/>
      <c r="H127" s="25"/>
      <c r="I127" s="25"/>
      <c r="J127" s="25"/>
    </row>
    <row r="128" spans="3:10" ht="12">
      <c r="C128" s="26"/>
      <c r="D128" s="26"/>
      <c r="E128" s="26"/>
      <c r="F128" s="26"/>
      <c r="G128" s="26"/>
      <c r="H128" s="29"/>
      <c r="I128" s="29"/>
      <c r="J128" s="30"/>
    </row>
    <row r="129" spans="3:10" ht="12">
      <c r="C129" s="26"/>
      <c r="D129" s="26"/>
      <c r="E129" s="26"/>
      <c r="F129" s="26"/>
      <c r="G129" s="26"/>
      <c r="H129" s="29"/>
      <c r="I129" s="29"/>
      <c r="J129" s="30"/>
    </row>
    <row r="130" spans="3:10" ht="12">
      <c r="C130" s="26"/>
      <c r="D130" s="26"/>
      <c r="E130" s="26"/>
      <c r="F130" s="26"/>
      <c r="G130" s="26"/>
      <c r="H130" s="29"/>
      <c r="I130" s="29"/>
      <c r="J130" s="30"/>
    </row>
    <row r="131" spans="3:10" ht="12">
      <c r="C131" s="26"/>
      <c r="D131" s="26"/>
      <c r="E131" s="26"/>
      <c r="F131" s="26"/>
      <c r="G131" s="26"/>
      <c r="H131" s="29"/>
      <c r="I131" s="29"/>
      <c r="J131" s="30"/>
    </row>
    <row r="132" spans="3:10" ht="12">
      <c r="C132" s="26"/>
      <c r="D132" s="26"/>
      <c r="E132" s="26"/>
      <c r="F132" s="26"/>
      <c r="G132" s="26"/>
      <c r="H132" s="29"/>
      <c r="I132" s="29"/>
      <c r="J132" s="30"/>
    </row>
    <row r="133" spans="3:10" ht="12">
      <c r="C133" s="26"/>
      <c r="D133" s="26"/>
      <c r="E133" s="26"/>
      <c r="F133" s="26"/>
      <c r="G133" s="26"/>
      <c r="H133" s="29"/>
      <c r="I133" s="29"/>
      <c r="J133" s="30"/>
    </row>
    <row r="134" spans="3:10" ht="12">
      <c r="C134" s="26"/>
      <c r="D134" s="26"/>
      <c r="E134" s="26"/>
      <c r="F134" s="26"/>
      <c r="G134" s="26"/>
      <c r="H134" s="29"/>
      <c r="I134" s="29"/>
      <c r="J134" s="30"/>
    </row>
    <row r="135" spans="3:10" ht="12">
      <c r="C135" s="26"/>
      <c r="D135" s="26"/>
      <c r="E135" s="26"/>
      <c r="F135" s="26"/>
      <c r="G135" s="26"/>
      <c r="H135" s="29"/>
      <c r="I135" s="29"/>
      <c r="J135" s="30"/>
    </row>
    <row r="136" spans="3:10" ht="12">
      <c r="C136" s="26"/>
      <c r="D136" s="26"/>
      <c r="E136" s="26"/>
      <c r="F136" s="26"/>
      <c r="G136" s="26"/>
      <c r="H136" s="29"/>
      <c r="I136" s="29"/>
      <c r="J136" s="30"/>
    </row>
    <row r="137" spans="3:10" ht="12">
      <c r="C137" s="26"/>
      <c r="D137" s="26"/>
      <c r="E137" s="26"/>
      <c r="F137" s="26"/>
      <c r="G137" s="26"/>
      <c r="H137" s="29"/>
      <c r="I137" s="29"/>
      <c r="J137" s="30"/>
    </row>
    <row r="138" spans="3:10" ht="12">
      <c r="C138" s="26"/>
      <c r="D138" s="26"/>
      <c r="E138" s="26"/>
      <c r="F138" s="26"/>
      <c r="G138" s="26"/>
      <c r="H138" s="29"/>
      <c r="I138" s="29"/>
      <c r="J138" s="30"/>
    </row>
    <row r="139" spans="3:10" ht="12">
      <c r="C139" s="26"/>
      <c r="D139" s="26"/>
      <c r="E139" s="26"/>
      <c r="F139" s="26"/>
      <c r="G139" s="26"/>
      <c r="H139" s="29"/>
      <c r="I139" s="29"/>
      <c r="J139" s="30"/>
    </row>
    <row r="140" spans="3:10" ht="12">
      <c r="C140" s="26"/>
      <c r="D140" s="26"/>
      <c r="E140" s="26"/>
      <c r="F140" s="26"/>
      <c r="G140" s="26"/>
      <c r="H140" s="29"/>
      <c r="I140" s="29"/>
      <c r="J140" s="30"/>
    </row>
    <row r="141" spans="3:10" ht="12">
      <c r="C141" s="26"/>
      <c r="D141" s="26"/>
      <c r="E141" s="26"/>
      <c r="F141" s="26"/>
      <c r="G141" s="26"/>
      <c r="H141" s="29"/>
      <c r="I141" s="29"/>
      <c r="J141" s="30"/>
    </row>
    <row r="142" spans="3:10" ht="12">
      <c r="C142" s="26"/>
      <c r="D142" s="26"/>
      <c r="E142" s="26"/>
      <c r="F142" s="26"/>
      <c r="G142" s="26"/>
      <c r="H142" s="29"/>
      <c r="I142" s="29"/>
      <c r="J142" s="30"/>
    </row>
    <row r="143" spans="3:10" ht="12">
      <c r="C143" s="26"/>
      <c r="D143" s="26"/>
      <c r="E143" s="26"/>
      <c r="F143" s="26"/>
      <c r="G143" s="26"/>
      <c r="H143" s="29"/>
      <c r="I143" s="29"/>
      <c r="J143" s="30"/>
    </row>
    <row r="144" spans="3:10" ht="12">
      <c r="C144" s="26"/>
      <c r="D144" s="26"/>
      <c r="E144" s="26"/>
      <c r="F144" s="26"/>
      <c r="G144" s="26"/>
      <c r="H144" s="29"/>
      <c r="I144" s="29"/>
      <c r="J144" s="30"/>
    </row>
    <row r="145" spans="3:10" ht="12">
      <c r="C145" s="26"/>
      <c r="D145" s="26"/>
      <c r="E145" s="26"/>
      <c r="F145" s="26"/>
      <c r="G145" s="26"/>
      <c r="H145" s="29"/>
      <c r="I145" s="29"/>
      <c r="J145" s="30"/>
    </row>
    <row r="146" spans="3:10" ht="12">
      <c r="C146" s="26"/>
      <c r="D146" s="26"/>
      <c r="E146" s="26"/>
      <c r="F146" s="26"/>
      <c r="G146" s="26"/>
      <c r="H146" s="29"/>
      <c r="I146" s="29"/>
      <c r="J146" s="30"/>
    </row>
    <row r="147" spans="3:10" ht="12">
      <c r="C147" s="26"/>
      <c r="D147" s="26"/>
      <c r="E147" s="26"/>
      <c r="F147" s="26"/>
      <c r="G147" s="26"/>
      <c r="H147" s="29"/>
      <c r="I147" s="29"/>
      <c r="J147" s="30"/>
    </row>
    <row r="148" spans="3:10" ht="12">
      <c r="C148" s="26"/>
      <c r="D148" s="26"/>
      <c r="E148" s="26"/>
      <c r="F148" s="26"/>
      <c r="G148" s="26"/>
      <c r="H148" s="29"/>
      <c r="I148" s="29"/>
      <c r="J148" s="30"/>
    </row>
    <row r="149" spans="3:10" ht="12">
      <c r="C149" s="26"/>
      <c r="D149" s="26"/>
      <c r="E149" s="26"/>
      <c r="F149" s="26"/>
      <c r="G149" s="26"/>
      <c r="H149" s="29"/>
      <c r="I149" s="29"/>
      <c r="J149" s="30"/>
    </row>
    <row r="150" spans="3:10" ht="12">
      <c r="C150" s="26"/>
      <c r="D150" s="26"/>
      <c r="E150" s="26"/>
      <c r="F150" s="26"/>
      <c r="G150" s="26"/>
      <c r="H150" s="29"/>
      <c r="I150" s="29"/>
      <c r="J150" s="30"/>
    </row>
    <row r="151" spans="3:10" ht="12">
      <c r="C151" s="26"/>
      <c r="D151" s="26"/>
      <c r="E151" s="26"/>
      <c r="F151" s="26"/>
      <c r="G151" s="26"/>
      <c r="H151" s="29"/>
      <c r="I151" s="29"/>
      <c r="J151" s="30"/>
    </row>
    <row r="152" spans="3:10" ht="12">
      <c r="C152" s="26"/>
      <c r="D152" s="26"/>
      <c r="E152" s="26"/>
      <c r="F152" s="26"/>
      <c r="G152" s="26"/>
      <c r="H152" s="29"/>
      <c r="I152" s="29"/>
      <c r="J152" s="30"/>
    </row>
    <row r="153" spans="3:10" ht="12">
      <c r="C153" s="26"/>
      <c r="D153" s="26"/>
      <c r="E153" s="26"/>
      <c r="F153" s="26"/>
      <c r="G153" s="26"/>
      <c r="H153" s="29"/>
      <c r="I153" s="29"/>
      <c r="J153" s="30"/>
    </row>
    <row r="154" spans="3:10" ht="12">
      <c r="C154" s="26"/>
      <c r="D154" s="26"/>
      <c r="E154" s="26"/>
      <c r="F154" s="26"/>
      <c r="G154" s="26"/>
      <c r="H154" s="29"/>
      <c r="I154" s="29"/>
      <c r="J154" s="30"/>
    </row>
    <row r="155" spans="3:10" ht="12">
      <c r="C155" s="26"/>
      <c r="D155" s="26"/>
      <c r="E155" s="26"/>
      <c r="F155" s="26"/>
      <c r="G155" s="26"/>
      <c r="H155" s="29"/>
      <c r="I155" s="29"/>
      <c r="J155" s="30"/>
    </row>
    <row r="156" spans="3:10" ht="12">
      <c r="C156" s="26"/>
      <c r="D156" s="26"/>
      <c r="E156" s="26"/>
      <c r="F156" s="26"/>
      <c r="G156" s="26"/>
      <c r="H156" s="29"/>
      <c r="I156" s="29"/>
      <c r="J156" s="30"/>
    </row>
    <row r="157" spans="3:9" ht="12">
      <c r="C157" s="26"/>
      <c r="D157" s="26"/>
      <c r="E157" s="26"/>
      <c r="F157" s="26"/>
      <c r="G157" s="26"/>
      <c r="H157" s="26"/>
      <c r="I157" s="26"/>
    </row>
    <row r="158" spans="3:9" ht="12">
      <c r="C158" s="26"/>
      <c r="D158" s="26"/>
      <c r="E158" s="26"/>
      <c r="F158" s="26"/>
      <c r="G158" s="26"/>
      <c r="H158" s="26"/>
      <c r="I158" s="26"/>
    </row>
    <row r="159" spans="3:9" ht="12">
      <c r="C159" s="26"/>
      <c r="D159" s="26"/>
      <c r="E159" s="26"/>
      <c r="F159" s="26"/>
      <c r="G159" s="26"/>
      <c r="H159" s="26"/>
      <c r="I159" s="26"/>
    </row>
    <row r="160" spans="3:9" ht="12">
      <c r="C160" s="26"/>
      <c r="D160" s="26"/>
      <c r="E160" s="26"/>
      <c r="F160" s="26"/>
      <c r="G160" s="26"/>
      <c r="H160" s="26"/>
      <c r="I160" s="26"/>
    </row>
    <row r="161" spans="3:9" ht="12">
      <c r="C161" s="26"/>
      <c r="D161" s="26"/>
      <c r="E161" s="26"/>
      <c r="F161" s="26"/>
      <c r="G161" s="26"/>
      <c r="H161" s="26"/>
      <c r="I161" s="26"/>
    </row>
    <row r="162" spans="3:9" ht="12">
      <c r="C162" s="26"/>
      <c r="D162" s="26"/>
      <c r="E162" s="26"/>
      <c r="F162" s="26"/>
      <c r="G162" s="26"/>
      <c r="H162" s="26"/>
      <c r="I162" s="26"/>
    </row>
    <row r="163" spans="3:9" ht="12">
      <c r="C163" s="26"/>
      <c r="D163" s="26"/>
      <c r="E163" s="26"/>
      <c r="F163" s="26"/>
      <c r="G163" s="26"/>
      <c r="H163" s="26"/>
      <c r="I163" s="26"/>
    </row>
    <row r="164" spans="3:9" ht="12">
      <c r="C164" s="26"/>
      <c r="D164" s="26"/>
      <c r="E164" s="26"/>
      <c r="F164" s="26"/>
      <c r="G164" s="26"/>
      <c r="H164" s="26"/>
      <c r="I164" s="26"/>
    </row>
    <row r="165" spans="3:9" ht="12">
      <c r="C165" s="26"/>
      <c r="D165" s="26"/>
      <c r="E165" s="26"/>
      <c r="F165" s="26"/>
      <c r="G165" s="26"/>
      <c r="H165" s="26"/>
      <c r="I165" s="26"/>
    </row>
    <row r="166" spans="3:9" ht="12">
      <c r="C166" s="26"/>
      <c r="D166" s="26"/>
      <c r="E166" s="26"/>
      <c r="F166" s="26"/>
      <c r="G166" s="26"/>
      <c r="H166" s="26"/>
      <c r="I166" s="26"/>
    </row>
    <row r="167" spans="3:9" ht="12">
      <c r="C167" s="26"/>
      <c r="D167" s="26"/>
      <c r="E167" s="26"/>
      <c r="F167" s="26"/>
      <c r="G167" s="26"/>
      <c r="H167" s="26"/>
      <c r="I167" s="26"/>
    </row>
    <row r="168" spans="3:9" ht="12">
      <c r="C168" s="26"/>
      <c r="D168" s="26"/>
      <c r="E168" s="26"/>
      <c r="F168" s="26"/>
      <c r="G168" s="26"/>
      <c r="H168" s="26"/>
      <c r="I168" s="26"/>
    </row>
    <row r="169" spans="3:9" ht="12">
      <c r="C169" s="26"/>
      <c r="D169" s="26"/>
      <c r="E169" s="26"/>
      <c r="F169" s="26"/>
      <c r="G169" s="26"/>
      <c r="H169" s="26"/>
      <c r="I169" s="26"/>
    </row>
    <row r="170" spans="3:9" ht="12">
      <c r="C170" s="26"/>
      <c r="D170" s="26"/>
      <c r="E170" s="26"/>
      <c r="F170" s="26"/>
      <c r="G170" s="26"/>
      <c r="H170" s="26"/>
      <c r="I170" s="26"/>
    </row>
    <row r="171" spans="3:9" ht="12">
      <c r="C171" s="26"/>
      <c r="D171" s="26"/>
      <c r="E171" s="26"/>
      <c r="F171" s="26"/>
      <c r="G171" s="26"/>
      <c r="H171" s="26"/>
      <c r="I171" s="26"/>
    </row>
    <row r="172" spans="3:9" ht="12">
      <c r="C172" s="26"/>
      <c r="D172" s="26"/>
      <c r="E172" s="26"/>
      <c r="F172" s="26"/>
      <c r="G172" s="26"/>
      <c r="H172" s="26"/>
      <c r="I172" s="26"/>
    </row>
    <row r="173" spans="3:9" ht="12">
      <c r="C173" s="26"/>
      <c r="D173" s="26"/>
      <c r="E173" s="26"/>
      <c r="F173" s="26"/>
      <c r="G173" s="26"/>
      <c r="H173" s="26"/>
      <c r="I173" s="26"/>
    </row>
    <row r="174" spans="3:9" ht="12">
      <c r="C174" s="26"/>
      <c r="D174" s="26"/>
      <c r="E174" s="26"/>
      <c r="F174" s="26"/>
      <c r="G174" s="26"/>
      <c r="H174" s="26"/>
      <c r="I174" s="26"/>
    </row>
    <row r="175" spans="3:9" ht="12">
      <c r="C175" s="26"/>
      <c r="D175" s="26"/>
      <c r="E175" s="26"/>
      <c r="F175" s="26"/>
      <c r="G175" s="26"/>
      <c r="H175" s="26"/>
      <c r="I175" s="26"/>
    </row>
    <row r="176" spans="3:9" ht="12">
      <c r="C176" s="26"/>
      <c r="D176" s="26"/>
      <c r="E176" s="26"/>
      <c r="F176" s="26"/>
      <c r="G176" s="26"/>
      <c r="H176" s="26"/>
      <c r="I176" s="26"/>
    </row>
    <row r="177" spans="3:9" ht="12">
      <c r="C177" s="26"/>
      <c r="D177" s="26"/>
      <c r="E177" s="26"/>
      <c r="F177" s="26"/>
      <c r="G177" s="26"/>
      <c r="H177" s="26"/>
      <c r="I177" s="26"/>
    </row>
    <row r="178" spans="3:9" ht="12">
      <c r="C178" s="26"/>
      <c r="D178" s="26"/>
      <c r="E178" s="26"/>
      <c r="F178" s="26"/>
      <c r="G178" s="26"/>
      <c r="H178" s="26"/>
      <c r="I178" s="26"/>
    </row>
    <row r="179" spans="3:9" ht="12">
      <c r="C179" s="26"/>
      <c r="D179" s="26"/>
      <c r="E179" s="26"/>
      <c r="F179" s="26"/>
      <c r="G179" s="26"/>
      <c r="H179" s="26"/>
      <c r="I179" s="26"/>
    </row>
    <row r="180" spans="3:9" ht="12">
      <c r="C180" s="26"/>
      <c r="D180" s="26"/>
      <c r="E180" s="26"/>
      <c r="F180" s="26"/>
      <c r="G180" s="26"/>
      <c r="H180" s="26"/>
      <c r="I180" s="26"/>
    </row>
    <row r="181" spans="3:9" ht="12">
      <c r="C181" s="26"/>
      <c r="D181" s="26"/>
      <c r="E181" s="26"/>
      <c r="F181" s="26"/>
      <c r="G181" s="26"/>
      <c r="H181" s="26"/>
      <c r="I181" s="26"/>
    </row>
    <row r="182" spans="3:9" ht="12">
      <c r="C182" s="26"/>
      <c r="D182" s="26"/>
      <c r="E182" s="26"/>
      <c r="F182" s="26"/>
      <c r="G182" s="26"/>
      <c r="H182" s="26"/>
      <c r="I182" s="26"/>
    </row>
    <row r="183" spans="3:9" ht="12">
      <c r="C183" s="26"/>
      <c r="D183" s="26"/>
      <c r="E183" s="26"/>
      <c r="F183" s="26"/>
      <c r="G183" s="26"/>
      <c r="H183" s="26"/>
      <c r="I183" s="26"/>
    </row>
    <row r="184" spans="3:9" ht="12">
      <c r="C184" s="26"/>
      <c r="D184" s="26"/>
      <c r="E184" s="26"/>
      <c r="F184" s="26"/>
      <c r="G184" s="26"/>
      <c r="H184" s="26"/>
      <c r="I184" s="26"/>
    </row>
    <row r="185" spans="3:9" ht="12">
      <c r="C185" s="26"/>
      <c r="D185" s="26"/>
      <c r="E185" s="26"/>
      <c r="F185" s="26"/>
      <c r="G185" s="26"/>
      <c r="H185" s="26"/>
      <c r="I185" s="26"/>
    </row>
    <row r="186" spans="3:9" ht="12">
      <c r="C186" s="26"/>
      <c r="D186" s="26"/>
      <c r="E186" s="26"/>
      <c r="F186" s="26"/>
      <c r="G186" s="26"/>
      <c r="H186" s="26"/>
      <c r="I186" s="26"/>
    </row>
    <row r="187" spans="3:9" ht="12">
      <c r="C187" s="26"/>
      <c r="D187" s="26"/>
      <c r="E187" s="26"/>
      <c r="F187" s="26"/>
      <c r="G187" s="26"/>
      <c r="H187" s="26"/>
      <c r="I187" s="26"/>
    </row>
    <row r="188" spans="3:9" ht="12">
      <c r="C188" s="26"/>
      <c r="D188" s="26"/>
      <c r="E188" s="26"/>
      <c r="F188" s="26"/>
      <c r="G188" s="26"/>
      <c r="H188" s="26"/>
      <c r="I188" s="26"/>
    </row>
    <row r="189" spans="3:9" ht="12">
      <c r="C189" s="26"/>
      <c r="D189" s="26"/>
      <c r="E189" s="26"/>
      <c r="F189" s="26"/>
      <c r="G189" s="26"/>
      <c r="H189" s="26"/>
      <c r="I189" s="26"/>
    </row>
    <row r="190" spans="3:9" ht="12">
      <c r="C190" s="26"/>
      <c r="D190" s="26"/>
      <c r="E190" s="26"/>
      <c r="F190" s="26"/>
      <c r="G190" s="26"/>
      <c r="H190" s="26"/>
      <c r="I190" s="26"/>
    </row>
    <row r="191" spans="3:9" ht="12">
      <c r="C191" s="26"/>
      <c r="D191" s="26"/>
      <c r="E191" s="26"/>
      <c r="F191" s="26"/>
      <c r="G191" s="26"/>
      <c r="H191" s="26"/>
      <c r="I191" s="26"/>
    </row>
    <row r="192" spans="3:9" ht="12">
      <c r="C192" s="26"/>
      <c r="D192" s="26"/>
      <c r="E192" s="26"/>
      <c r="F192" s="26"/>
      <c r="G192" s="26"/>
      <c r="H192" s="26"/>
      <c r="I192" s="26"/>
    </row>
    <row r="193" spans="3:9" ht="12">
      <c r="C193" s="26"/>
      <c r="D193" s="26"/>
      <c r="E193" s="26"/>
      <c r="F193" s="26"/>
      <c r="G193" s="26"/>
      <c r="H193" s="26"/>
      <c r="I193" s="26"/>
    </row>
    <row r="194" spans="3:9" ht="12">
      <c r="C194" s="26"/>
      <c r="D194" s="26"/>
      <c r="E194" s="26"/>
      <c r="F194" s="26"/>
      <c r="G194" s="26"/>
      <c r="H194" s="26"/>
      <c r="I194" s="26"/>
    </row>
    <row r="195" spans="3:9" ht="12">
      <c r="C195" s="26"/>
      <c r="D195" s="26"/>
      <c r="E195" s="26"/>
      <c r="F195" s="26"/>
      <c r="G195" s="26"/>
      <c r="H195" s="26"/>
      <c r="I195" s="26"/>
    </row>
    <row r="196" spans="3:9" ht="12">
      <c r="C196" s="26"/>
      <c r="D196" s="26"/>
      <c r="E196" s="26"/>
      <c r="F196" s="26"/>
      <c r="G196" s="26"/>
      <c r="H196" s="26"/>
      <c r="I196" s="26"/>
    </row>
    <row r="197" spans="3:9" ht="12">
      <c r="C197" s="26"/>
      <c r="D197" s="26"/>
      <c r="E197" s="26"/>
      <c r="F197" s="26"/>
      <c r="G197" s="26"/>
      <c r="H197" s="26"/>
      <c r="I197" s="26"/>
    </row>
    <row r="198" spans="3:9" ht="12">
      <c r="C198" s="26"/>
      <c r="D198" s="26"/>
      <c r="E198" s="26"/>
      <c r="F198" s="26"/>
      <c r="G198" s="26"/>
      <c r="H198" s="26"/>
      <c r="I198" s="26"/>
    </row>
    <row r="199" spans="3:9" ht="12">
      <c r="C199" s="26"/>
      <c r="D199" s="26"/>
      <c r="E199" s="26"/>
      <c r="F199" s="26"/>
      <c r="G199" s="26"/>
      <c r="H199" s="26"/>
      <c r="I199" s="26"/>
    </row>
    <row r="200" spans="3:9" ht="12">
      <c r="C200" s="26"/>
      <c r="D200" s="26"/>
      <c r="E200" s="26"/>
      <c r="F200" s="26"/>
      <c r="G200" s="26"/>
      <c r="H200" s="26"/>
      <c r="I200" s="26"/>
    </row>
    <row r="201" spans="3:9" ht="12">
      <c r="C201" s="26"/>
      <c r="D201" s="26"/>
      <c r="E201" s="26"/>
      <c r="F201" s="26"/>
      <c r="G201" s="26"/>
      <c r="H201" s="26"/>
      <c r="I201" s="26"/>
    </row>
    <row r="202" spans="3:9" ht="12">
      <c r="C202" s="26"/>
      <c r="D202" s="26"/>
      <c r="E202" s="26"/>
      <c r="F202" s="26"/>
      <c r="G202" s="26"/>
      <c r="H202" s="26"/>
      <c r="I202" s="26"/>
    </row>
    <row r="203" spans="3:9" ht="12">
      <c r="C203" s="26"/>
      <c r="D203" s="26"/>
      <c r="E203" s="26"/>
      <c r="F203" s="26"/>
      <c r="G203" s="26"/>
      <c r="H203" s="26"/>
      <c r="I203" s="26"/>
    </row>
    <row r="204" spans="3:9" ht="12">
      <c r="C204" s="26"/>
      <c r="D204" s="26"/>
      <c r="E204" s="26"/>
      <c r="F204" s="26"/>
      <c r="G204" s="26"/>
      <c r="H204" s="26"/>
      <c r="I204" s="26"/>
    </row>
    <row r="205" spans="3:9" ht="12">
      <c r="C205" s="26"/>
      <c r="D205" s="26"/>
      <c r="E205" s="26"/>
      <c r="F205" s="26"/>
      <c r="G205" s="26"/>
      <c r="H205" s="26"/>
      <c r="I205" s="26"/>
    </row>
    <row r="206" spans="3:9" ht="12">
      <c r="C206" s="26"/>
      <c r="D206" s="26"/>
      <c r="E206" s="26"/>
      <c r="F206" s="26"/>
      <c r="G206" s="26"/>
      <c r="H206" s="26"/>
      <c r="I206" s="26"/>
    </row>
    <row r="207" spans="3:9" ht="12">
      <c r="C207" s="26"/>
      <c r="D207" s="26"/>
      <c r="E207" s="26"/>
      <c r="F207" s="26"/>
      <c r="G207" s="26"/>
      <c r="H207" s="26"/>
      <c r="I207" s="26"/>
    </row>
    <row r="208" spans="3:9" ht="12">
      <c r="C208" s="26"/>
      <c r="D208" s="26"/>
      <c r="E208" s="26"/>
      <c r="F208" s="26"/>
      <c r="G208" s="26"/>
      <c r="H208" s="26"/>
      <c r="I208" s="26"/>
    </row>
    <row r="209" spans="3:9" ht="12">
      <c r="C209" s="26"/>
      <c r="D209" s="26"/>
      <c r="E209" s="26"/>
      <c r="F209" s="26"/>
      <c r="G209" s="26"/>
      <c r="H209" s="26"/>
      <c r="I209" s="26"/>
    </row>
    <row r="210" spans="3:9" ht="12">
      <c r="C210" s="26"/>
      <c r="D210" s="26"/>
      <c r="E210" s="26"/>
      <c r="F210" s="26"/>
      <c r="G210" s="26"/>
      <c r="H210" s="26"/>
      <c r="I210" s="26"/>
    </row>
    <row r="211" spans="3:9" ht="12">
      <c r="C211" s="26"/>
      <c r="D211" s="26"/>
      <c r="E211" s="26"/>
      <c r="F211" s="26"/>
      <c r="G211" s="26"/>
      <c r="H211" s="26"/>
      <c r="I211" s="26"/>
    </row>
    <row r="212" spans="3:9" ht="12">
      <c r="C212" s="26"/>
      <c r="D212" s="26"/>
      <c r="E212" s="26"/>
      <c r="F212" s="26"/>
      <c r="G212" s="26"/>
      <c r="H212" s="26"/>
      <c r="I212" s="26"/>
    </row>
    <row r="213" spans="3:9" ht="12">
      <c r="C213" s="26"/>
      <c r="D213" s="26"/>
      <c r="E213" s="26"/>
      <c r="F213" s="26"/>
      <c r="G213" s="26"/>
      <c r="H213" s="26"/>
      <c r="I213" s="26"/>
    </row>
    <row r="214" spans="3:9" ht="12">
      <c r="C214" s="26"/>
      <c r="D214" s="26"/>
      <c r="E214" s="26"/>
      <c r="F214" s="26"/>
      <c r="G214" s="26"/>
      <c r="H214" s="26"/>
      <c r="I214" s="26"/>
    </row>
    <row r="215" spans="3:9" ht="12">
      <c r="C215" s="26"/>
      <c r="D215" s="26"/>
      <c r="E215" s="26"/>
      <c r="F215" s="26"/>
      <c r="G215" s="26"/>
      <c r="H215" s="26"/>
      <c r="I215" s="26"/>
    </row>
    <row r="216" spans="3:9" ht="12">
      <c r="C216" s="26"/>
      <c r="D216" s="26"/>
      <c r="E216" s="26"/>
      <c r="F216" s="26"/>
      <c r="G216" s="26"/>
      <c r="H216" s="26"/>
      <c r="I216" s="26"/>
    </row>
    <row r="217" spans="3:9" ht="12">
      <c r="C217" s="26"/>
      <c r="D217" s="26"/>
      <c r="E217" s="26"/>
      <c r="F217" s="26"/>
      <c r="G217" s="26"/>
      <c r="H217" s="26"/>
      <c r="I217" s="26"/>
    </row>
    <row r="218" spans="3:9" ht="12">
      <c r="C218" s="26"/>
      <c r="D218" s="26"/>
      <c r="E218" s="26"/>
      <c r="F218" s="26"/>
      <c r="G218" s="26"/>
      <c r="H218" s="26"/>
      <c r="I218" s="26"/>
    </row>
    <row r="219" spans="3:9" ht="12">
      <c r="C219" s="26"/>
      <c r="D219" s="26"/>
      <c r="E219" s="26"/>
      <c r="F219" s="26"/>
      <c r="G219" s="26"/>
      <c r="H219" s="26"/>
      <c r="I219" s="26"/>
    </row>
    <row r="220" spans="3:9" ht="12">
      <c r="C220" s="26"/>
      <c r="D220" s="26"/>
      <c r="E220" s="26"/>
      <c r="F220" s="26"/>
      <c r="G220" s="26"/>
      <c r="H220" s="26"/>
      <c r="I220" s="26"/>
    </row>
    <row r="221" spans="3:9" ht="12">
      <c r="C221" s="26"/>
      <c r="D221" s="26"/>
      <c r="E221" s="26"/>
      <c r="F221" s="26"/>
      <c r="G221" s="26"/>
      <c r="H221" s="26"/>
      <c r="I221" s="26"/>
    </row>
    <row r="222" spans="3:9" ht="12">
      <c r="C222" s="26"/>
      <c r="D222" s="26"/>
      <c r="E222" s="26"/>
      <c r="F222" s="26"/>
      <c r="G222" s="26"/>
      <c r="H222" s="26"/>
      <c r="I222" s="26"/>
    </row>
    <row r="223" spans="3:9" ht="12">
      <c r="C223" s="26"/>
      <c r="D223" s="26"/>
      <c r="E223" s="26"/>
      <c r="F223" s="26"/>
      <c r="G223" s="26"/>
      <c r="H223" s="26"/>
      <c r="I223" s="26"/>
    </row>
    <row r="224" spans="3:9" ht="12">
      <c r="C224" s="26"/>
      <c r="D224" s="26"/>
      <c r="E224" s="26"/>
      <c r="F224" s="26"/>
      <c r="G224" s="26"/>
      <c r="H224" s="26"/>
      <c r="I224" s="26"/>
    </row>
    <row r="225" spans="3:9" ht="12">
      <c r="C225" s="26"/>
      <c r="D225" s="26"/>
      <c r="E225" s="26"/>
      <c r="F225" s="26"/>
      <c r="G225" s="26"/>
      <c r="H225" s="26"/>
      <c r="I225" s="26"/>
    </row>
    <row r="226" spans="3:9" ht="12">
      <c r="C226" s="26"/>
      <c r="D226" s="26"/>
      <c r="E226" s="26"/>
      <c r="F226" s="26"/>
      <c r="G226" s="26"/>
      <c r="H226" s="26"/>
      <c r="I226" s="26"/>
    </row>
    <row r="227" spans="3:9" ht="12">
      <c r="C227" s="26"/>
      <c r="D227" s="26"/>
      <c r="E227" s="26"/>
      <c r="F227" s="26"/>
      <c r="G227" s="26"/>
      <c r="H227" s="26"/>
      <c r="I227" s="26"/>
    </row>
    <row r="228" spans="3:9" ht="12">
      <c r="C228" s="26"/>
      <c r="D228" s="26"/>
      <c r="E228" s="26"/>
      <c r="F228" s="26"/>
      <c r="G228" s="26"/>
      <c r="H228" s="26"/>
      <c r="I228" s="26"/>
    </row>
    <row r="229" spans="3:9" ht="12">
      <c r="C229" s="26"/>
      <c r="D229" s="26"/>
      <c r="E229" s="26"/>
      <c r="F229" s="26"/>
      <c r="G229" s="26"/>
      <c r="H229" s="26"/>
      <c r="I229" s="26"/>
    </row>
    <row r="230" spans="3:9" ht="12">
      <c r="C230" s="26"/>
      <c r="D230" s="26"/>
      <c r="E230" s="26"/>
      <c r="F230" s="26"/>
      <c r="G230" s="26"/>
      <c r="H230" s="26"/>
      <c r="I230" s="26"/>
    </row>
    <row r="231" spans="3:9" ht="12">
      <c r="C231" s="26"/>
      <c r="D231" s="26"/>
      <c r="E231" s="26"/>
      <c r="F231" s="26"/>
      <c r="G231" s="26"/>
      <c r="H231" s="26"/>
      <c r="I231" s="26"/>
    </row>
    <row r="232" spans="3:9" ht="12">
      <c r="C232" s="26"/>
      <c r="D232" s="26"/>
      <c r="E232" s="26"/>
      <c r="F232" s="26"/>
      <c r="G232" s="26"/>
      <c r="H232" s="26"/>
      <c r="I232" s="26"/>
    </row>
    <row r="233" spans="3:9" ht="12">
      <c r="C233" s="26"/>
      <c r="D233" s="26"/>
      <c r="E233" s="26"/>
      <c r="F233" s="26"/>
      <c r="G233" s="26"/>
      <c r="H233" s="26"/>
      <c r="I233" s="26"/>
    </row>
    <row r="234" spans="3:9" ht="12">
      <c r="C234" s="26"/>
      <c r="D234" s="26"/>
      <c r="E234" s="26"/>
      <c r="F234" s="26"/>
      <c r="G234" s="26"/>
      <c r="H234" s="26"/>
      <c r="I234" s="26"/>
    </row>
    <row r="235" spans="3:9" ht="12">
      <c r="C235" s="26"/>
      <c r="D235" s="26"/>
      <c r="E235" s="26"/>
      <c r="F235" s="26"/>
      <c r="G235" s="26"/>
      <c r="H235" s="26"/>
      <c r="I235" s="26"/>
    </row>
    <row r="236" spans="3:9" ht="12">
      <c r="C236" s="26"/>
      <c r="D236" s="26"/>
      <c r="E236" s="26"/>
      <c r="F236" s="26"/>
      <c r="G236" s="26"/>
      <c r="H236" s="26"/>
      <c r="I236" s="26"/>
    </row>
    <row r="237" spans="3:9" ht="12">
      <c r="C237" s="26"/>
      <c r="D237" s="26"/>
      <c r="E237" s="26"/>
      <c r="F237" s="26"/>
      <c r="G237" s="26"/>
      <c r="H237" s="26"/>
      <c r="I237" s="26"/>
    </row>
    <row r="238" spans="3:9" ht="12">
      <c r="C238" s="26"/>
      <c r="D238" s="26"/>
      <c r="E238" s="26"/>
      <c r="F238" s="26"/>
      <c r="G238" s="26"/>
      <c r="H238" s="26"/>
      <c r="I238" s="26"/>
    </row>
    <row r="239" spans="3:9" ht="12">
      <c r="C239" s="26"/>
      <c r="D239" s="26"/>
      <c r="E239" s="26"/>
      <c r="F239" s="26"/>
      <c r="G239" s="26"/>
      <c r="H239" s="26"/>
      <c r="I239" s="26"/>
    </row>
    <row r="240" spans="3:9" ht="12">
      <c r="C240" s="26"/>
      <c r="D240" s="26"/>
      <c r="E240" s="26"/>
      <c r="F240" s="26"/>
      <c r="G240" s="26"/>
      <c r="H240" s="26"/>
      <c r="I240" s="26"/>
    </row>
    <row r="241" spans="3:9" ht="12">
      <c r="C241" s="26"/>
      <c r="D241" s="26"/>
      <c r="E241" s="26"/>
      <c r="F241" s="26"/>
      <c r="G241" s="26"/>
      <c r="H241" s="26"/>
      <c r="I241" s="26"/>
    </row>
    <row r="242" spans="3:9" ht="12">
      <c r="C242" s="26"/>
      <c r="D242" s="26"/>
      <c r="E242" s="26"/>
      <c r="F242" s="26"/>
      <c r="G242" s="26"/>
      <c r="H242" s="26"/>
      <c r="I242" s="26"/>
    </row>
    <row r="243" spans="3:9" ht="12">
      <c r="C243" s="26"/>
      <c r="D243" s="26"/>
      <c r="E243" s="26"/>
      <c r="F243" s="26"/>
      <c r="G243" s="26"/>
      <c r="H243" s="26"/>
      <c r="I243" s="26"/>
    </row>
    <row r="244" spans="3:9" ht="12">
      <c r="C244" s="26"/>
      <c r="D244" s="26"/>
      <c r="E244" s="26"/>
      <c r="F244" s="26"/>
      <c r="G244" s="26"/>
      <c r="H244" s="26"/>
      <c r="I244" s="26"/>
    </row>
    <row r="245" spans="3:9" ht="12">
      <c r="C245" s="26"/>
      <c r="D245" s="26"/>
      <c r="E245" s="26"/>
      <c r="F245" s="26"/>
      <c r="G245" s="26"/>
      <c r="H245" s="26"/>
      <c r="I245" s="26"/>
    </row>
    <row r="246" spans="3:9" ht="12">
      <c r="C246" s="26"/>
      <c r="D246" s="26"/>
      <c r="E246" s="26"/>
      <c r="F246" s="26"/>
      <c r="G246" s="26"/>
      <c r="H246" s="26"/>
      <c r="I246" s="26"/>
    </row>
    <row r="247" spans="3:9" ht="12">
      <c r="C247" s="26"/>
      <c r="D247" s="26"/>
      <c r="E247" s="26"/>
      <c r="F247" s="26"/>
      <c r="G247" s="26"/>
      <c r="H247" s="26"/>
      <c r="I247" s="26"/>
    </row>
    <row r="248" spans="3:9" ht="12">
      <c r="C248" s="26"/>
      <c r="D248" s="26"/>
      <c r="E248" s="26"/>
      <c r="F248" s="26"/>
      <c r="G248" s="26"/>
      <c r="H248" s="26"/>
      <c r="I248" s="26"/>
    </row>
    <row r="249" spans="3:9" ht="12">
      <c r="C249" s="26"/>
      <c r="D249" s="26"/>
      <c r="E249" s="26"/>
      <c r="F249" s="26"/>
      <c r="G249" s="26"/>
      <c r="H249" s="26"/>
      <c r="I249" s="26"/>
    </row>
    <row r="250" spans="3:9" ht="12">
      <c r="C250" s="26"/>
      <c r="D250" s="26"/>
      <c r="E250" s="26"/>
      <c r="F250" s="26"/>
      <c r="G250" s="26"/>
      <c r="H250" s="26"/>
      <c r="I250" s="26"/>
    </row>
    <row r="251" spans="3:9" ht="12">
      <c r="C251" s="26"/>
      <c r="D251" s="26"/>
      <c r="E251" s="26"/>
      <c r="F251" s="26"/>
      <c r="G251" s="26"/>
      <c r="H251" s="26"/>
      <c r="I251" s="26"/>
    </row>
    <row r="252" spans="3:9" ht="12">
      <c r="C252" s="26"/>
      <c r="D252" s="26"/>
      <c r="E252" s="26"/>
      <c r="F252" s="26"/>
      <c r="G252" s="26"/>
      <c r="H252" s="26"/>
      <c r="I252" s="26"/>
    </row>
    <row r="253" spans="3:9" ht="12">
      <c r="C253" s="26"/>
      <c r="D253" s="26"/>
      <c r="E253" s="26"/>
      <c r="F253" s="26"/>
      <c r="G253" s="26"/>
      <c r="H253" s="26"/>
      <c r="I253" s="26"/>
    </row>
    <row r="254" spans="3:9" ht="12">
      <c r="C254" s="26"/>
      <c r="D254" s="26"/>
      <c r="E254" s="26"/>
      <c r="F254" s="26"/>
      <c r="G254" s="26"/>
      <c r="H254" s="26"/>
      <c r="I254" s="26"/>
    </row>
    <row r="255" spans="3:9" ht="12">
      <c r="C255" s="26"/>
      <c r="D255" s="26"/>
      <c r="E255" s="26"/>
      <c r="F255" s="26"/>
      <c r="G255" s="26"/>
      <c r="H255" s="26"/>
      <c r="I255" s="26"/>
    </row>
    <row r="256" spans="3:9" ht="12">
      <c r="C256" s="26"/>
      <c r="D256" s="26"/>
      <c r="E256" s="26"/>
      <c r="F256" s="26"/>
      <c r="G256" s="26"/>
      <c r="H256" s="26"/>
      <c r="I256" s="26"/>
    </row>
    <row r="257" spans="3:9" ht="12">
      <c r="C257" s="26"/>
      <c r="D257" s="26"/>
      <c r="E257" s="26"/>
      <c r="F257" s="26"/>
      <c r="G257" s="26"/>
      <c r="H257" s="26"/>
      <c r="I257" s="26"/>
    </row>
    <row r="258" spans="3:9" ht="12">
      <c r="C258" s="26"/>
      <c r="D258" s="26"/>
      <c r="E258" s="26"/>
      <c r="F258" s="26"/>
      <c r="G258" s="26"/>
      <c r="H258" s="26"/>
      <c r="I258" s="26"/>
    </row>
    <row r="259" spans="3:9" ht="12">
      <c r="C259" s="26"/>
      <c r="D259" s="26"/>
      <c r="E259" s="26"/>
      <c r="F259" s="26"/>
      <c r="G259" s="26"/>
      <c r="H259" s="26"/>
      <c r="I259" s="26"/>
    </row>
    <row r="260" spans="3:9" ht="12">
      <c r="C260" s="26"/>
      <c r="D260" s="26"/>
      <c r="E260" s="26"/>
      <c r="F260" s="26"/>
      <c r="G260" s="26"/>
      <c r="H260" s="26"/>
      <c r="I260" s="26"/>
    </row>
    <row r="261" spans="3:9" ht="12">
      <c r="C261" s="26"/>
      <c r="D261" s="26"/>
      <c r="E261" s="26"/>
      <c r="F261" s="26"/>
      <c r="G261" s="26"/>
      <c r="H261" s="26"/>
      <c r="I261" s="26"/>
    </row>
    <row r="262" spans="3:9" ht="12">
      <c r="C262" s="26"/>
      <c r="D262" s="26"/>
      <c r="E262" s="26"/>
      <c r="F262" s="26"/>
      <c r="G262" s="26"/>
      <c r="H262" s="26"/>
      <c r="I262" s="26"/>
    </row>
    <row r="263" spans="3:9" ht="12">
      <c r="C263" s="26"/>
      <c r="D263" s="26"/>
      <c r="E263" s="26"/>
      <c r="F263" s="26"/>
      <c r="G263" s="26"/>
      <c r="H263" s="26"/>
      <c r="I263" s="26"/>
    </row>
    <row r="264" spans="3:9" ht="12">
      <c r="C264" s="26"/>
      <c r="D264" s="26"/>
      <c r="E264" s="26"/>
      <c r="F264" s="26"/>
      <c r="G264" s="26"/>
      <c r="H264" s="26"/>
      <c r="I264" s="26"/>
    </row>
    <row r="265" spans="3:9" ht="12">
      <c r="C265" s="26"/>
      <c r="D265" s="26"/>
      <c r="E265" s="26"/>
      <c r="F265" s="26"/>
      <c r="G265" s="26"/>
      <c r="H265" s="26"/>
      <c r="I265" s="26"/>
    </row>
    <row r="266" spans="3:9" ht="12">
      <c r="C266" s="26"/>
      <c r="D266" s="26"/>
      <c r="E266" s="26"/>
      <c r="F266" s="26"/>
      <c r="G266" s="26"/>
      <c r="H266" s="26"/>
      <c r="I266" s="26"/>
    </row>
    <row r="267" spans="3:9" ht="12">
      <c r="C267" s="26"/>
      <c r="D267" s="26"/>
      <c r="E267" s="26"/>
      <c r="F267" s="26"/>
      <c r="G267" s="26"/>
      <c r="H267" s="26"/>
      <c r="I267" s="26"/>
    </row>
    <row r="268" spans="3:9" ht="12">
      <c r="C268" s="26"/>
      <c r="D268" s="26"/>
      <c r="E268" s="26"/>
      <c r="F268" s="26"/>
      <c r="G268" s="26"/>
      <c r="H268" s="26"/>
      <c r="I268" s="26"/>
    </row>
    <row r="269" spans="3:9" ht="12">
      <c r="C269" s="26"/>
      <c r="D269" s="26"/>
      <c r="E269" s="26"/>
      <c r="F269" s="26"/>
      <c r="G269" s="26"/>
      <c r="H269" s="26"/>
      <c r="I269" s="26"/>
    </row>
    <row r="270" spans="3:9" ht="12">
      <c r="C270" s="26"/>
      <c r="D270" s="26"/>
      <c r="E270" s="26"/>
      <c r="F270" s="26"/>
      <c r="G270" s="26"/>
      <c r="H270" s="26"/>
      <c r="I270" s="26"/>
    </row>
    <row r="271" spans="3:9" ht="12">
      <c r="C271" s="26"/>
      <c r="D271" s="26"/>
      <c r="E271" s="26"/>
      <c r="F271" s="26"/>
      <c r="G271" s="26"/>
      <c r="H271" s="26"/>
      <c r="I271" s="26"/>
    </row>
    <row r="272" spans="3:9" ht="12">
      <c r="C272" s="26"/>
      <c r="D272" s="26"/>
      <c r="E272" s="26"/>
      <c r="F272" s="26"/>
      <c r="G272" s="26"/>
      <c r="H272" s="26"/>
      <c r="I272" s="26"/>
    </row>
    <row r="273" spans="3:9" ht="12">
      <c r="C273" s="26"/>
      <c r="D273" s="26"/>
      <c r="E273" s="26"/>
      <c r="F273" s="26"/>
      <c r="G273" s="26"/>
      <c r="H273" s="26"/>
      <c r="I273" s="26"/>
    </row>
    <row r="274" spans="3:9" ht="12">
      <c r="C274" s="26"/>
      <c r="D274" s="26"/>
      <c r="E274" s="26"/>
      <c r="F274" s="26"/>
      <c r="G274" s="26"/>
      <c r="H274" s="26"/>
      <c r="I274" s="26"/>
    </row>
    <row r="275" spans="3:9" ht="12">
      <c r="C275" s="26"/>
      <c r="D275" s="26"/>
      <c r="E275" s="26"/>
      <c r="F275" s="26"/>
      <c r="G275" s="26"/>
      <c r="H275" s="26"/>
      <c r="I275" s="26"/>
    </row>
    <row r="276" spans="3:9" ht="12">
      <c r="C276" s="26"/>
      <c r="D276" s="26"/>
      <c r="E276" s="26"/>
      <c r="F276" s="26"/>
      <c r="G276" s="26"/>
      <c r="H276" s="26"/>
      <c r="I276" s="26"/>
    </row>
    <row r="277" spans="3:9" ht="12">
      <c r="C277" s="26"/>
      <c r="D277" s="26"/>
      <c r="E277" s="26"/>
      <c r="F277" s="26"/>
      <c r="G277" s="26"/>
      <c r="H277" s="26"/>
      <c r="I277" s="26"/>
    </row>
    <row r="278" spans="3:9" ht="12">
      <c r="C278" s="26"/>
      <c r="D278" s="26"/>
      <c r="E278" s="26"/>
      <c r="F278" s="26"/>
      <c r="G278" s="26"/>
      <c r="H278" s="26"/>
      <c r="I278" s="26"/>
    </row>
    <row r="279" spans="3:9" ht="12">
      <c r="C279" s="26"/>
      <c r="D279" s="26"/>
      <c r="E279" s="26"/>
      <c r="F279" s="26"/>
      <c r="G279" s="26"/>
      <c r="H279" s="26"/>
      <c r="I279" s="26"/>
    </row>
    <row r="280" spans="3:9" ht="12">
      <c r="C280" s="26"/>
      <c r="D280" s="26"/>
      <c r="E280" s="26"/>
      <c r="F280" s="26"/>
      <c r="G280" s="26"/>
      <c r="H280" s="26"/>
      <c r="I280" s="26"/>
    </row>
    <row r="281" spans="3:9" ht="12">
      <c r="C281" s="26"/>
      <c r="D281" s="26"/>
      <c r="E281" s="26"/>
      <c r="F281" s="26"/>
      <c r="G281" s="26"/>
      <c r="H281" s="26"/>
      <c r="I281" s="26"/>
    </row>
    <row r="282" spans="3:9" ht="12">
      <c r="C282" s="26"/>
      <c r="D282" s="26"/>
      <c r="E282" s="26"/>
      <c r="F282" s="26"/>
      <c r="G282" s="26"/>
      <c r="H282" s="26"/>
      <c r="I282" s="26"/>
    </row>
    <row r="283" spans="3:9" ht="12">
      <c r="C283" s="26"/>
      <c r="D283" s="26"/>
      <c r="E283" s="26"/>
      <c r="F283" s="26"/>
      <c r="G283" s="26"/>
      <c r="H283" s="26"/>
      <c r="I283" s="26"/>
    </row>
    <row r="284" spans="3:9" ht="12">
      <c r="C284" s="26"/>
      <c r="D284" s="26"/>
      <c r="E284" s="26"/>
      <c r="F284" s="26"/>
      <c r="G284" s="26"/>
      <c r="H284" s="26"/>
      <c r="I284" s="26"/>
    </row>
    <row r="285" spans="3:9" ht="12">
      <c r="C285" s="26"/>
      <c r="D285" s="26"/>
      <c r="E285" s="26"/>
      <c r="F285" s="26"/>
      <c r="G285" s="26"/>
      <c r="H285" s="26"/>
      <c r="I285" s="26"/>
    </row>
    <row r="286" spans="3:9" ht="12">
      <c r="C286" s="26"/>
      <c r="D286" s="26"/>
      <c r="E286" s="26"/>
      <c r="F286" s="26"/>
      <c r="G286" s="26"/>
      <c r="H286" s="26"/>
      <c r="I286" s="26"/>
    </row>
    <row r="287" spans="3:9" ht="12">
      <c r="C287" s="26"/>
      <c r="D287" s="26"/>
      <c r="E287" s="26"/>
      <c r="F287" s="26"/>
      <c r="G287" s="26"/>
      <c r="H287" s="26"/>
      <c r="I287" s="26"/>
    </row>
    <row r="288" spans="3:9" ht="12">
      <c r="C288" s="26"/>
      <c r="D288" s="26"/>
      <c r="E288" s="26"/>
      <c r="F288" s="26"/>
      <c r="G288" s="26"/>
      <c r="H288" s="26"/>
      <c r="I288" s="26"/>
    </row>
  </sheetData>
  <mergeCells count="4">
    <mergeCell ref="H1:J1"/>
    <mergeCell ref="E2:F2"/>
    <mergeCell ref="A1:A2"/>
    <mergeCell ref="B1:F1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Roman,Regular"WIPO/TRIPS/2000/1
Table III, page &amp;P
Awareness Building and Human Resource Development Activities
(January 1, 1996 - June 30, 2000)</oddHeader>
  </headerFooter>
  <rowBreaks count="8" manualBreakCount="8">
    <brk id="19" max="255" man="1"/>
    <brk id="38" max="255" man="1"/>
    <brk id="55" max="255" man="1"/>
    <brk id="72" max="255" man="1"/>
    <brk id="90" max="255" man="1"/>
    <brk id="104" max="255" man="1"/>
    <brk id="117" max="255" man="1"/>
    <brk id="1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88" customWidth="1"/>
  </cols>
  <sheetData/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Roman,Regular"Table III, page &amp;P
Awareness Building and Human Resource Development Activities
(January 1, 1996 - June 30, 1999)</oddHeader>
    <oddFooter>&amp;R&amp;"Times New Roman,Regular"&amp;8&amp;F/&amp;A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88" customWidth="1"/>
  </cols>
  <sheetData/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Roman,Regular"Table III, page &amp;P
Awareness Building and Human Resource Development Activities
(January 1, 1996 - June 30, 1999)</oddHeader>
    <oddFooter>&amp;R&amp;"Times New Roman,Regular"&amp;8&amp;F/&amp;A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88" customWidth="1"/>
  </cols>
  <sheetData/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Roman,Regular"Table III, page &amp;P
Awareness Building and Human Resource Development Activities
(January 1, 1996 - June 30, 1999)</oddHeader>
    <oddFooter>&amp;R&amp;"Times New Roman,Regular"&amp;8&amp;F/&amp;A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8"/>
  <sheetViews>
    <sheetView workbookViewId="0" topLeftCell="A90">
      <selection activeCell="B99" sqref="B99"/>
    </sheetView>
  </sheetViews>
  <sheetFormatPr defaultColWidth="9.140625" defaultRowHeight="12.75"/>
  <cols>
    <col min="1" max="1" width="22.8515625" style="4" customWidth="1"/>
    <col min="2" max="2" width="14.28125" style="4" customWidth="1"/>
    <col min="3" max="3" width="16.00390625" style="4" customWidth="1"/>
    <col min="4" max="4" width="19.421875" style="4" customWidth="1"/>
    <col min="5" max="5" width="22.421875" style="26" customWidth="1"/>
    <col min="6" max="6" width="16.8515625" style="4" customWidth="1"/>
    <col min="7" max="7" width="17.28125" style="4" customWidth="1"/>
    <col min="8" max="16384" width="9.140625" style="4" customWidth="1"/>
  </cols>
  <sheetData>
    <row r="1" spans="1:7" ht="12.75" customHeight="1">
      <c r="A1" s="140" t="s">
        <v>234</v>
      </c>
      <c r="B1" s="143" t="s">
        <v>364</v>
      </c>
      <c r="C1" s="143"/>
      <c r="D1" s="140" t="s">
        <v>365</v>
      </c>
      <c r="E1" s="140" t="s">
        <v>366</v>
      </c>
      <c r="F1" s="140" t="s">
        <v>367</v>
      </c>
      <c r="G1" s="140" t="s">
        <v>368</v>
      </c>
    </row>
    <row r="2" spans="1:7" ht="12">
      <c r="A2" s="141"/>
      <c r="B2" s="140" t="s">
        <v>369</v>
      </c>
      <c r="C2" s="140" t="s">
        <v>370</v>
      </c>
      <c r="D2" s="141"/>
      <c r="E2" s="141"/>
      <c r="F2" s="141"/>
      <c r="G2" s="141"/>
    </row>
    <row r="3" spans="1:7" ht="12">
      <c r="A3" s="142"/>
      <c r="B3" s="142"/>
      <c r="C3" s="142"/>
      <c r="D3" s="142"/>
      <c r="E3" s="142"/>
      <c r="F3" s="142"/>
      <c r="G3" s="142"/>
    </row>
    <row r="4" spans="1:7" ht="12">
      <c r="A4" s="27" t="s">
        <v>244</v>
      </c>
      <c r="B4" s="28"/>
      <c r="C4" s="28" t="s">
        <v>371</v>
      </c>
      <c r="D4" s="28" t="s">
        <v>372</v>
      </c>
      <c r="E4" s="28"/>
      <c r="F4" s="27"/>
      <c r="G4" s="27"/>
    </row>
    <row r="5" spans="1:7" ht="12">
      <c r="A5" s="27" t="s">
        <v>246</v>
      </c>
      <c r="B5" s="28"/>
      <c r="C5" s="28" t="s">
        <v>371</v>
      </c>
      <c r="D5" s="28" t="s">
        <v>383</v>
      </c>
      <c r="E5" s="28"/>
      <c r="F5" s="27"/>
      <c r="G5" s="27"/>
    </row>
    <row r="6" spans="1:7" ht="12">
      <c r="A6" s="27" t="s">
        <v>248</v>
      </c>
      <c r="B6" s="28"/>
      <c r="C6" s="28" t="s">
        <v>371</v>
      </c>
      <c r="D6" s="28" t="s">
        <v>213</v>
      </c>
      <c r="E6" s="28" t="s">
        <v>371</v>
      </c>
      <c r="F6" s="27"/>
      <c r="G6" s="27"/>
    </row>
    <row r="7" spans="1:7" ht="12">
      <c r="A7" s="27" t="s">
        <v>251</v>
      </c>
      <c r="B7" s="28"/>
      <c r="C7" s="28" t="s">
        <v>371</v>
      </c>
      <c r="D7" s="28" t="s">
        <v>408</v>
      </c>
      <c r="E7" s="28"/>
      <c r="F7" s="27"/>
      <c r="G7" s="27"/>
    </row>
    <row r="8" spans="1:7" ht="12">
      <c r="A8" s="27" t="s">
        <v>252</v>
      </c>
      <c r="B8" s="28"/>
      <c r="C8" s="28" t="s">
        <v>371</v>
      </c>
      <c r="D8" s="28"/>
      <c r="E8" s="28"/>
      <c r="F8" s="27"/>
      <c r="G8" s="27"/>
    </row>
    <row r="9" spans="1:7" ht="12">
      <c r="A9" s="27" t="s">
        <v>253</v>
      </c>
      <c r="B9" s="28" t="s">
        <v>371</v>
      </c>
      <c r="C9" s="28" t="s">
        <v>371</v>
      </c>
      <c r="D9" s="28" t="s">
        <v>373</v>
      </c>
      <c r="E9" s="28"/>
      <c r="F9" s="27"/>
      <c r="G9" s="27"/>
    </row>
    <row r="10" spans="1:7" ht="12">
      <c r="A10" s="27" t="s">
        <v>256</v>
      </c>
      <c r="B10" s="28"/>
      <c r="C10" s="28" t="s">
        <v>371</v>
      </c>
      <c r="D10" s="28" t="s">
        <v>374</v>
      </c>
      <c r="E10" s="28"/>
      <c r="F10" s="27"/>
      <c r="G10" s="27"/>
    </row>
    <row r="11" spans="1:7" ht="12">
      <c r="A11" s="27" t="s">
        <v>258</v>
      </c>
      <c r="B11" s="28" t="s">
        <v>371</v>
      </c>
      <c r="C11" s="28" t="s">
        <v>371</v>
      </c>
      <c r="D11" s="28" t="s">
        <v>410</v>
      </c>
      <c r="E11" s="28"/>
      <c r="F11" s="27"/>
      <c r="G11" s="27"/>
    </row>
    <row r="12" spans="1:7" ht="12">
      <c r="A12" s="27" t="s">
        <v>261</v>
      </c>
      <c r="B12" s="28" t="s">
        <v>371</v>
      </c>
      <c r="C12" s="28" t="s">
        <v>371</v>
      </c>
      <c r="D12" s="28" t="s">
        <v>373</v>
      </c>
      <c r="E12" s="28" t="s">
        <v>371</v>
      </c>
      <c r="F12" s="27"/>
      <c r="G12" s="27"/>
    </row>
    <row r="13" spans="1:7" ht="12">
      <c r="A13" s="27" t="s">
        <v>263</v>
      </c>
      <c r="B13" s="28"/>
      <c r="C13" s="28" t="s">
        <v>371</v>
      </c>
      <c r="D13" s="28"/>
      <c r="E13" s="28"/>
      <c r="F13" s="27"/>
      <c r="G13" s="27"/>
    </row>
    <row r="14" spans="1:7" ht="12">
      <c r="A14" s="27" t="s">
        <v>264</v>
      </c>
      <c r="B14" s="28"/>
      <c r="C14" s="28" t="s">
        <v>371</v>
      </c>
      <c r="D14" s="28"/>
      <c r="E14" s="28"/>
      <c r="F14" s="27"/>
      <c r="G14" s="27"/>
    </row>
    <row r="15" spans="1:7" ht="12">
      <c r="A15" s="27" t="s">
        <v>265</v>
      </c>
      <c r="B15" s="28" t="s">
        <v>371</v>
      </c>
      <c r="C15" s="28" t="s">
        <v>371</v>
      </c>
      <c r="D15" s="28" t="s">
        <v>643</v>
      </c>
      <c r="E15" s="28"/>
      <c r="F15" s="27"/>
      <c r="G15" s="27"/>
    </row>
    <row r="16" spans="1:7" ht="12">
      <c r="A16" s="27" t="s">
        <v>267</v>
      </c>
      <c r="B16" s="28"/>
      <c r="C16" s="28" t="s">
        <v>371</v>
      </c>
      <c r="D16" s="28"/>
      <c r="E16" s="28"/>
      <c r="F16" s="27"/>
      <c r="G16" s="27"/>
    </row>
    <row r="17" spans="1:7" ht="12">
      <c r="A17" s="27" t="s">
        <v>268</v>
      </c>
      <c r="B17" s="28"/>
      <c r="C17" s="28" t="s">
        <v>371</v>
      </c>
      <c r="D17" s="28" t="s">
        <v>209</v>
      </c>
      <c r="E17" s="28" t="s">
        <v>371</v>
      </c>
      <c r="F17" s="27"/>
      <c r="G17" s="27"/>
    </row>
    <row r="18" spans="1:7" ht="12">
      <c r="A18" s="27" t="s">
        <v>269</v>
      </c>
      <c r="B18" s="28"/>
      <c r="C18" s="28" t="s">
        <v>371</v>
      </c>
      <c r="D18" s="28"/>
      <c r="E18" s="28"/>
      <c r="F18" s="27"/>
      <c r="G18" s="27"/>
    </row>
    <row r="19" spans="1:11" ht="12">
      <c r="A19" s="27" t="s">
        <v>270</v>
      </c>
      <c r="B19" s="28"/>
      <c r="C19" s="28" t="s">
        <v>371</v>
      </c>
      <c r="D19" s="28"/>
      <c r="E19" s="28" t="s">
        <v>371</v>
      </c>
      <c r="F19" s="27"/>
      <c r="G19" s="27"/>
      <c r="H19" s="53"/>
      <c r="I19" s="34"/>
      <c r="J19" s="34"/>
      <c r="K19" s="34"/>
    </row>
    <row r="20" spans="1:7" ht="12">
      <c r="A20" s="5" t="s">
        <v>271</v>
      </c>
      <c r="B20" s="47" t="s">
        <v>371</v>
      </c>
      <c r="C20" s="47" t="s">
        <v>371</v>
      </c>
      <c r="D20" s="47" t="s">
        <v>412</v>
      </c>
      <c r="E20" s="47"/>
      <c r="F20" s="5"/>
      <c r="G20" s="27"/>
    </row>
    <row r="21" spans="1:7" ht="12">
      <c r="A21" s="27" t="s">
        <v>375</v>
      </c>
      <c r="B21" s="28"/>
      <c r="C21" s="28" t="s">
        <v>371</v>
      </c>
      <c r="D21" s="28" t="s">
        <v>408</v>
      </c>
      <c r="E21" s="28"/>
      <c r="F21" s="27"/>
      <c r="G21" s="5"/>
    </row>
    <row r="22" spans="1:7" ht="12">
      <c r="A22" s="27" t="s">
        <v>273</v>
      </c>
      <c r="B22" s="28" t="s">
        <v>371</v>
      </c>
      <c r="C22" s="28" t="s">
        <v>371</v>
      </c>
      <c r="D22" s="28" t="s">
        <v>214</v>
      </c>
      <c r="E22" s="28" t="s">
        <v>371</v>
      </c>
      <c r="F22" s="27"/>
      <c r="G22" s="27"/>
    </row>
    <row r="23" spans="1:7" ht="12">
      <c r="A23" s="27" t="s">
        <v>274</v>
      </c>
      <c r="B23" s="28"/>
      <c r="C23" s="28" t="s">
        <v>371</v>
      </c>
      <c r="D23" s="28" t="s">
        <v>644</v>
      </c>
      <c r="E23" s="28" t="s">
        <v>371</v>
      </c>
      <c r="F23" s="27"/>
      <c r="G23" s="27"/>
    </row>
    <row r="24" spans="1:7" ht="12">
      <c r="A24" s="27" t="s">
        <v>276</v>
      </c>
      <c r="B24" s="28"/>
      <c r="C24" s="28" t="s">
        <v>371</v>
      </c>
      <c r="D24" s="28" t="s">
        <v>383</v>
      </c>
      <c r="E24" s="28"/>
      <c r="F24" s="27"/>
      <c r="G24" s="27"/>
    </row>
    <row r="25" spans="1:7" ht="12">
      <c r="A25" s="27" t="s">
        <v>277</v>
      </c>
      <c r="B25" s="28" t="s">
        <v>371</v>
      </c>
      <c r="C25" s="28" t="s">
        <v>371</v>
      </c>
      <c r="D25" s="28" t="s">
        <v>372</v>
      </c>
      <c r="E25" s="28" t="s">
        <v>371</v>
      </c>
      <c r="F25" s="27"/>
      <c r="G25" s="27"/>
    </row>
    <row r="26" spans="1:7" ht="12">
      <c r="A26" s="27" t="s">
        <v>279</v>
      </c>
      <c r="B26" s="28" t="s">
        <v>371</v>
      </c>
      <c r="C26" s="28" t="s">
        <v>371</v>
      </c>
      <c r="D26" s="28" t="s">
        <v>411</v>
      </c>
      <c r="E26" s="28" t="s">
        <v>371</v>
      </c>
      <c r="F26" s="27"/>
      <c r="G26" s="27"/>
    </row>
    <row r="27" spans="1:7" ht="12">
      <c r="A27" s="27" t="s">
        <v>282</v>
      </c>
      <c r="B27" s="28"/>
      <c r="C27" s="28" t="s">
        <v>371</v>
      </c>
      <c r="D27" s="28" t="s">
        <v>209</v>
      </c>
      <c r="E27" s="28" t="s">
        <v>371</v>
      </c>
      <c r="F27" s="27"/>
      <c r="G27" s="27"/>
    </row>
    <row r="28" spans="1:7" ht="12">
      <c r="A28" s="27" t="s">
        <v>283</v>
      </c>
      <c r="B28" s="28"/>
      <c r="C28" s="28" t="s">
        <v>371</v>
      </c>
      <c r="D28" s="28" t="s">
        <v>215</v>
      </c>
      <c r="E28" s="28"/>
      <c r="F28" s="27"/>
      <c r="G28" s="27"/>
    </row>
    <row r="29" spans="1:7" ht="12">
      <c r="A29" s="27" t="s">
        <v>285</v>
      </c>
      <c r="B29" s="28" t="s">
        <v>371</v>
      </c>
      <c r="C29" s="28" t="s">
        <v>371</v>
      </c>
      <c r="D29" s="28" t="s">
        <v>411</v>
      </c>
      <c r="E29" s="28" t="s">
        <v>371</v>
      </c>
      <c r="F29" s="27"/>
      <c r="G29" s="27"/>
    </row>
    <row r="30" spans="1:7" ht="12">
      <c r="A30" s="27" t="s">
        <v>288</v>
      </c>
      <c r="B30" s="28" t="s">
        <v>371</v>
      </c>
      <c r="C30" s="28" t="s">
        <v>371</v>
      </c>
      <c r="D30" s="28" t="s">
        <v>215</v>
      </c>
      <c r="E30" s="28" t="s">
        <v>371</v>
      </c>
      <c r="F30" s="27"/>
      <c r="G30" s="27"/>
    </row>
    <row r="31" spans="1:7" ht="12">
      <c r="A31" s="27" t="s">
        <v>290</v>
      </c>
      <c r="B31" s="28"/>
      <c r="C31" s="28"/>
      <c r="D31" s="28" t="s">
        <v>412</v>
      </c>
      <c r="E31" s="28"/>
      <c r="F31" s="27"/>
      <c r="G31" s="27"/>
    </row>
    <row r="32" spans="1:7" ht="12">
      <c r="A32" s="27" t="s">
        <v>291</v>
      </c>
      <c r="B32" s="28"/>
      <c r="C32" s="28" t="s">
        <v>371</v>
      </c>
      <c r="D32" s="28" t="s">
        <v>412</v>
      </c>
      <c r="E32" s="28" t="s">
        <v>371</v>
      </c>
      <c r="F32" s="27"/>
      <c r="G32" s="27"/>
    </row>
    <row r="33" spans="1:7" ht="12">
      <c r="A33" s="27" t="s">
        <v>292</v>
      </c>
      <c r="B33" s="28"/>
      <c r="C33" s="28" t="s">
        <v>371</v>
      </c>
      <c r="D33" s="28" t="s">
        <v>376</v>
      </c>
      <c r="E33" s="28"/>
      <c r="F33" s="27"/>
      <c r="G33" s="27"/>
    </row>
    <row r="34" spans="1:7" ht="12">
      <c r="A34" s="27" t="s">
        <v>294</v>
      </c>
      <c r="B34" s="28"/>
      <c r="C34" s="28" t="s">
        <v>371</v>
      </c>
      <c r="D34" s="28" t="s">
        <v>411</v>
      </c>
      <c r="E34" s="28" t="s">
        <v>371</v>
      </c>
      <c r="F34" s="27"/>
      <c r="G34" s="27"/>
    </row>
    <row r="35" spans="1:7" ht="12">
      <c r="A35" s="27" t="s">
        <v>295</v>
      </c>
      <c r="B35" s="28" t="s">
        <v>371</v>
      </c>
      <c r="C35" s="28" t="s">
        <v>371</v>
      </c>
      <c r="D35" s="28" t="s">
        <v>376</v>
      </c>
      <c r="E35" s="28" t="s">
        <v>371</v>
      </c>
      <c r="F35" s="27"/>
      <c r="G35" s="27"/>
    </row>
    <row r="36" spans="1:7" ht="12">
      <c r="A36" s="27" t="s">
        <v>299</v>
      </c>
      <c r="B36" s="28" t="s">
        <v>371</v>
      </c>
      <c r="C36" s="28" t="s">
        <v>371</v>
      </c>
      <c r="D36" s="28" t="s">
        <v>411</v>
      </c>
      <c r="E36" s="28" t="s">
        <v>371</v>
      </c>
      <c r="F36" s="27"/>
      <c r="G36" s="27"/>
    </row>
    <row r="37" spans="1:7" ht="12">
      <c r="A37" s="27" t="s">
        <v>300</v>
      </c>
      <c r="B37" s="28"/>
      <c r="C37" s="28" t="s">
        <v>371</v>
      </c>
      <c r="D37" s="28"/>
      <c r="E37" s="28"/>
      <c r="F37" s="27"/>
      <c r="G37" s="27"/>
    </row>
    <row r="38" spans="1:7" ht="12">
      <c r="A38" s="27" t="s">
        <v>301</v>
      </c>
      <c r="B38" s="28"/>
      <c r="C38" s="28" t="s">
        <v>371</v>
      </c>
      <c r="D38" s="28" t="s">
        <v>411</v>
      </c>
      <c r="E38" s="28"/>
      <c r="F38" s="27"/>
      <c r="G38" s="27"/>
    </row>
    <row r="39" spans="1:7" ht="12">
      <c r="A39" s="27" t="s">
        <v>302</v>
      </c>
      <c r="B39" s="28" t="s">
        <v>371</v>
      </c>
      <c r="C39" s="28" t="s">
        <v>371</v>
      </c>
      <c r="D39" s="28" t="s">
        <v>376</v>
      </c>
      <c r="E39" s="28"/>
      <c r="F39" s="27"/>
      <c r="G39" s="27"/>
    </row>
    <row r="40" spans="1:7" ht="12">
      <c r="A40" s="27" t="s">
        <v>303</v>
      </c>
      <c r="B40" s="28"/>
      <c r="C40" s="28" t="s">
        <v>371</v>
      </c>
      <c r="D40" s="28"/>
      <c r="E40" s="28"/>
      <c r="F40" s="27"/>
      <c r="G40" s="7"/>
    </row>
    <row r="41" spans="1:7" ht="12">
      <c r="A41" s="27" t="s">
        <v>305</v>
      </c>
      <c r="B41" s="28"/>
      <c r="C41" s="28" t="s">
        <v>371</v>
      </c>
      <c r="D41" s="28" t="s">
        <v>376</v>
      </c>
      <c r="E41" s="28"/>
      <c r="F41" s="27"/>
      <c r="G41" s="27"/>
    </row>
    <row r="42" spans="1:7" ht="12">
      <c r="A42" s="27" t="s">
        <v>377</v>
      </c>
      <c r="B42" s="28"/>
      <c r="C42" s="28" t="s">
        <v>371</v>
      </c>
      <c r="D42" s="28"/>
      <c r="E42" s="28"/>
      <c r="F42" s="27"/>
      <c r="G42" s="27"/>
    </row>
    <row r="43" spans="1:7" ht="12">
      <c r="A43" s="27" t="s">
        <v>306</v>
      </c>
      <c r="B43" s="28"/>
      <c r="C43" s="28"/>
      <c r="D43" s="28" t="s">
        <v>412</v>
      </c>
      <c r="E43" s="28"/>
      <c r="F43" s="27"/>
      <c r="G43" s="27"/>
    </row>
    <row r="44" spans="1:7" ht="12">
      <c r="A44" s="27" t="s">
        <v>378</v>
      </c>
      <c r="B44" s="28"/>
      <c r="C44" s="28" t="s">
        <v>371</v>
      </c>
      <c r="D44" s="28" t="s">
        <v>376</v>
      </c>
      <c r="E44" s="28"/>
      <c r="F44" s="27"/>
      <c r="G44" s="27"/>
    </row>
    <row r="45" spans="1:7" ht="12">
      <c r="A45" s="27" t="s">
        <v>308</v>
      </c>
      <c r="B45" s="28"/>
      <c r="C45" s="28"/>
      <c r="D45" s="28" t="s">
        <v>412</v>
      </c>
      <c r="E45" s="28"/>
      <c r="F45" s="27"/>
      <c r="G45" s="27"/>
    </row>
    <row r="46" spans="1:7" ht="12">
      <c r="A46" s="27" t="s">
        <v>309</v>
      </c>
      <c r="B46" s="28"/>
      <c r="C46" s="28" t="s">
        <v>371</v>
      </c>
      <c r="D46" s="28" t="s">
        <v>411</v>
      </c>
      <c r="E46" s="28"/>
      <c r="F46" s="27"/>
      <c r="G46" s="27"/>
    </row>
    <row r="47" spans="1:7" ht="12">
      <c r="A47" s="27" t="s">
        <v>311</v>
      </c>
      <c r="B47" s="28" t="s">
        <v>371</v>
      </c>
      <c r="C47" s="28" t="s">
        <v>371</v>
      </c>
      <c r="D47" s="28" t="s">
        <v>376</v>
      </c>
      <c r="E47" s="28"/>
      <c r="F47" s="27"/>
      <c r="G47" s="27"/>
    </row>
    <row r="48" spans="1:7" ht="12">
      <c r="A48" s="27" t="s">
        <v>379</v>
      </c>
      <c r="B48" s="28" t="s">
        <v>371</v>
      </c>
      <c r="C48" s="28" t="s">
        <v>371</v>
      </c>
      <c r="D48" s="28"/>
      <c r="E48" s="28" t="s">
        <v>371</v>
      </c>
      <c r="F48" s="27"/>
      <c r="G48" s="27"/>
    </row>
    <row r="49" spans="1:7" ht="12">
      <c r="A49" s="27" t="s">
        <v>313</v>
      </c>
      <c r="B49" s="28" t="s">
        <v>371</v>
      </c>
      <c r="C49" s="28" t="s">
        <v>371</v>
      </c>
      <c r="D49" s="28" t="s">
        <v>376</v>
      </c>
      <c r="E49" s="28" t="s">
        <v>371</v>
      </c>
      <c r="F49" s="27"/>
      <c r="G49" s="27"/>
    </row>
    <row r="50" spans="1:7" ht="12">
      <c r="A50" s="27" t="s">
        <v>315</v>
      </c>
      <c r="B50" s="28"/>
      <c r="C50" s="28" t="s">
        <v>371</v>
      </c>
      <c r="D50" s="28" t="s">
        <v>376</v>
      </c>
      <c r="E50" s="28" t="s">
        <v>371</v>
      </c>
      <c r="F50" s="27"/>
      <c r="G50" s="27"/>
    </row>
    <row r="51" spans="1:7" ht="12">
      <c r="A51" s="27" t="s">
        <v>380</v>
      </c>
      <c r="B51" s="28"/>
      <c r="C51" s="28" t="s">
        <v>371</v>
      </c>
      <c r="D51" s="28"/>
      <c r="E51" s="28"/>
      <c r="F51" s="27"/>
      <c r="G51" s="27"/>
    </row>
    <row r="52" spans="1:7" ht="12">
      <c r="A52" s="27" t="s">
        <v>381</v>
      </c>
      <c r="B52" s="28"/>
      <c r="C52" s="28" t="s">
        <v>371</v>
      </c>
      <c r="D52" s="28"/>
      <c r="E52" s="28"/>
      <c r="F52" s="27"/>
      <c r="G52" s="27"/>
    </row>
    <row r="53" spans="1:7" ht="12">
      <c r="A53" s="27" t="s">
        <v>382</v>
      </c>
      <c r="B53" s="28"/>
      <c r="C53" s="28" t="s">
        <v>371</v>
      </c>
      <c r="D53" s="28"/>
      <c r="E53" s="28"/>
      <c r="F53" s="27"/>
      <c r="G53" s="27"/>
    </row>
    <row r="54" spans="2:8" ht="12">
      <c r="B54" s="86"/>
      <c r="C54" s="86"/>
      <c r="D54" s="86"/>
      <c r="E54" s="86"/>
      <c r="F54" s="87"/>
      <c r="G54" s="87"/>
      <c r="H54" s="34"/>
    </row>
    <row r="55" spans="2:5" s="34" customFormat="1" ht="12">
      <c r="B55" s="54"/>
      <c r="C55" s="54"/>
      <c r="D55" s="54"/>
      <c r="E55" s="54"/>
    </row>
    <row r="56" spans="2:5" s="34" customFormat="1" ht="12">
      <c r="B56" s="54"/>
      <c r="C56" s="54"/>
      <c r="D56" s="54"/>
      <c r="E56" s="54"/>
    </row>
    <row r="57" spans="2:5" s="34" customFormat="1" ht="12">
      <c r="B57" s="54"/>
      <c r="C57" s="54"/>
      <c r="D57" s="54"/>
      <c r="E57" s="54"/>
    </row>
    <row r="58" spans="2:5" s="34" customFormat="1" ht="12">
      <c r="B58" s="54"/>
      <c r="C58" s="54"/>
      <c r="D58" s="54"/>
      <c r="E58" s="54"/>
    </row>
    <row r="59" spans="2:5" s="34" customFormat="1" ht="12">
      <c r="B59" s="54"/>
      <c r="C59" s="54"/>
      <c r="D59" s="54"/>
      <c r="E59" s="54"/>
    </row>
    <row r="60" spans="2:5" s="34" customFormat="1" ht="12">
      <c r="B60" s="54"/>
      <c r="C60" s="54"/>
      <c r="D60" s="54"/>
      <c r="E60" s="54"/>
    </row>
    <row r="61" spans="2:5" s="34" customFormat="1" ht="12">
      <c r="B61" s="54"/>
      <c r="C61" s="54"/>
      <c r="D61" s="54"/>
      <c r="E61" s="54"/>
    </row>
    <row r="62" spans="2:5" s="34" customFormat="1" ht="12">
      <c r="B62" s="54"/>
      <c r="C62" s="54"/>
      <c r="E62" s="54"/>
    </row>
    <row r="63" spans="2:5" s="34" customFormat="1" ht="12">
      <c r="B63" s="54"/>
      <c r="C63" s="54"/>
      <c r="E63" s="54"/>
    </row>
    <row r="64" spans="2:5" s="34" customFormat="1" ht="12">
      <c r="B64" s="54"/>
      <c r="C64" s="54"/>
      <c r="E64" s="54"/>
    </row>
    <row r="65" spans="2:5" s="34" customFormat="1" ht="12">
      <c r="B65" s="54"/>
      <c r="C65" s="54"/>
      <c r="E65" s="54"/>
    </row>
    <row r="66" spans="2:5" s="34" customFormat="1" ht="12">
      <c r="B66" s="54"/>
      <c r="C66" s="54"/>
      <c r="E66" s="54"/>
    </row>
    <row r="67" spans="2:5" s="34" customFormat="1" ht="12">
      <c r="B67" s="54"/>
      <c r="C67" s="54"/>
      <c r="E67" s="54"/>
    </row>
    <row r="68" spans="2:5" s="34" customFormat="1" ht="12">
      <c r="B68" s="54"/>
      <c r="C68" s="54"/>
      <c r="E68" s="54"/>
    </row>
    <row r="69" spans="2:5" s="34" customFormat="1" ht="12">
      <c r="B69" s="54"/>
      <c r="C69" s="54"/>
      <c r="E69" s="54"/>
    </row>
    <row r="70" spans="2:5" s="34" customFormat="1" ht="12">
      <c r="B70" s="54"/>
      <c r="C70" s="54"/>
      <c r="E70" s="54"/>
    </row>
    <row r="71" spans="2:5" s="34" customFormat="1" ht="12">
      <c r="B71" s="54"/>
      <c r="C71" s="54"/>
      <c r="E71" s="54"/>
    </row>
    <row r="72" spans="2:5" s="34" customFormat="1" ht="12">
      <c r="B72" s="54"/>
      <c r="C72" s="54"/>
      <c r="E72" s="54"/>
    </row>
    <row r="73" spans="2:5" s="34" customFormat="1" ht="12">
      <c r="B73" s="54"/>
      <c r="C73" s="54"/>
      <c r="E73" s="54"/>
    </row>
    <row r="74" spans="2:5" s="34" customFormat="1" ht="12">
      <c r="B74" s="54"/>
      <c r="C74" s="54"/>
      <c r="E74" s="54"/>
    </row>
    <row r="75" spans="2:5" s="34" customFormat="1" ht="12">
      <c r="B75" s="54"/>
      <c r="C75" s="54"/>
      <c r="E75" s="54"/>
    </row>
    <row r="76" spans="2:5" s="34" customFormat="1" ht="12">
      <c r="B76" s="54"/>
      <c r="C76" s="54"/>
      <c r="E76" s="54"/>
    </row>
    <row r="77" spans="2:5" s="34" customFormat="1" ht="12">
      <c r="B77" s="54"/>
      <c r="C77" s="54"/>
      <c r="E77" s="54"/>
    </row>
    <row r="78" spans="2:5" s="34" customFormat="1" ht="12">
      <c r="B78" s="54"/>
      <c r="C78" s="54"/>
      <c r="E78" s="54"/>
    </row>
    <row r="79" spans="2:5" s="34" customFormat="1" ht="12">
      <c r="B79" s="54"/>
      <c r="C79" s="54"/>
      <c r="E79" s="54"/>
    </row>
    <row r="80" spans="2:5" s="34" customFormat="1" ht="12">
      <c r="B80" s="54"/>
      <c r="C80" s="54"/>
      <c r="E80" s="54"/>
    </row>
    <row r="81" spans="2:5" s="34" customFormat="1" ht="12">
      <c r="B81" s="54"/>
      <c r="C81" s="54"/>
      <c r="E81" s="54"/>
    </row>
    <row r="82" spans="2:5" s="34" customFormat="1" ht="12">
      <c r="B82" s="54"/>
      <c r="C82" s="54"/>
      <c r="E82" s="54"/>
    </row>
    <row r="83" spans="2:5" s="34" customFormat="1" ht="12">
      <c r="B83" s="54"/>
      <c r="C83" s="54"/>
      <c r="E83" s="54"/>
    </row>
    <row r="84" spans="2:5" s="34" customFormat="1" ht="12">
      <c r="B84" s="54"/>
      <c r="C84" s="54"/>
      <c r="E84" s="54"/>
    </row>
    <row r="85" spans="2:5" s="34" customFormat="1" ht="12">
      <c r="B85" s="54"/>
      <c r="C85" s="54"/>
      <c r="E85" s="54"/>
    </row>
    <row r="86" spans="2:5" s="34" customFormat="1" ht="12">
      <c r="B86" s="54"/>
      <c r="C86" s="54"/>
      <c r="E86" s="54"/>
    </row>
    <row r="87" spans="2:5" s="34" customFormat="1" ht="12">
      <c r="B87" s="54"/>
      <c r="C87" s="54"/>
      <c r="E87" s="54"/>
    </row>
    <row r="88" spans="2:5" s="34" customFormat="1" ht="12">
      <c r="B88" s="54"/>
      <c r="C88" s="54"/>
      <c r="E88" s="54"/>
    </row>
    <row r="89" spans="2:3" ht="12">
      <c r="B89" s="26"/>
      <c r="C89" s="26"/>
    </row>
    <row r="90" spans="2:3" ht="12">
      <c r="B90" s="26"/>
      <c r="C90" s="26"/>
    </row>
    <row r="91" spans="2:5" s="34" customFormat="1" ht="12">
      <c r="B91" s="54"/>
      <c r="C91" s="54"/>
      <c r="E91" s="54"/>
    </row>
    <row r="92" spans="2:5" s="34" customFormat="1" ht="12">
      <c r="B92" s="54"/>
      <c r="C92" s="54"/>
      <c r="E92" s="54"/>
    </row>
    <row r="93" spans="2:5" s="34" customFormat="1" ht="12">
      <c r="B93" s="54"/>
      <c r="C93" s="54"/>
      <c r="E93" s="54"/>
    </row>
    <row r="94" spans="2:5" s="34" customFormat="1" ht="12">
      <c r="B94" s="54"/>
      <c r="C94" s="54"/>
      <c r="E94" s="54"/>
    </row>
    <row r="95" spans="2:5" s="34" customFormat="1" ht="12">
      <c r="B95" s="54"/>
      <c r="C95" s="54"/>
      <c r="E95" s="54"/>
    </row>
    <row r="96" spans="2:5" s="34" customFormat="1" ht="12">
      <c r="B96" s="54"/>
      <c r="C96" s="54"/>
      <c r="E96" s="54"/>
    </row>
    <row r="97" spans="2:5" s="34" customFormat="1" ht="12">
      <c r="B97" s="54"/>
      <c r="C97" s="54"/>
      <c r="E97" s="54"/>
    </row>
    <row r="98" spans="2:5" s="34" customFormat="1" ht="12">
      <c r="B98" s="54"/>
      <c r="C98" s="54"/>
      <c r="E98" s="54"/>
    </row>
    <row r="99" spans="2:5" s="34" customFormat="1" ht="12">
      <c r="B99" s="54"/>
      <c r="C99" s="54"/>
      <c r="E99" s="54"/>
    </row>
    <row r="100" spans="2:5" s="34" customFormat="1" ht="12">
      <c r="B100" s="54"/>
      <c r="C100" s="54"/>
      <c r="E100" s="54"/>
    </row>
    <row r="101" spans="2:5" s="34" customFormat="1" ht="12">
      <c r="B101" s="54"/>
      <c r="C101" s="54"/>
      <c r="E101" s="54"/>
    </row>
    <row r="102" spans="2:3" ht="12">
      <c r="B102" s="26"/>
      <c r="C102" s="26"/>
    </row>
    <row r="103" spans="2:3" ht="12">
      <c r="B103" s="26"/>
      <c r="C103" s="26"/>
    </row>
    <row r="104" spans="2:3" ht="12">
      <c r="B104" s="26"/>
      <c r="C104" s="26"/>
    </row>
    <row r="105" spans="2:3" ht="12">
      <c r="B105" s="26"/>
      <c r="C105" s="26"/>
    </row>
    <row r="106" spans="2:3" ht="12">
      <c r="B106" s="26"/>
      <c r="C106" s="26"/>
    </row>
    <row r="107" spans="2:3" ht="12">
      <c r="B107" s="26"/>
      <c r="C107" s="26"/>
    </row>
    <row r="108" spans="2:3" ht="12">
      <c r="B108" s="26"/>
      <c r="C108" s="26"/>
    </row>
    <row r="109" spans="2:3" ht="12">
      <c r="B109" s="26"/>
      <c r="C109" s="26"/>
    </row>
    <row r="110" spans="2:3" ht="12">
      <c r="B110" s="26"/>
      <c r="C110" s="26"/>
    </row>
    <row r="111" spans="2:3" ht="12">
      <c r="B111" s="26"/>
      <c r="C111" s="26"/>
    </row>
    <row r="112" spans="2:3" ht="12">
      <c r="B112" s="26"/>
      <c r="C112" s="26"/>
    </row>
    <row r="113" spans="2:3" ht="12">
      <c r="B113" s="26"/>
      <c r="C113" s="26"/>
    </row>
    <row r="114" spans="2:3" ht="12">
      <c r="B114" s="26"/>
      <c r="C114" s="26"/>
    </row>
    <row r="115" spans="2:3" ht="12">
      <c r="B115" s="26"/>
      <c r="C115" s="26"/>
    </row>
    <row r="116" spans="2:3" ht="12">
      <c r="B116" s="26"/>
      <c r="C116" s="26"/>
    </row>
    <row r="117" spans="2:3" ht="12">
      <c r="B117" s="26"/>
      <c r="C117" s="26"/>
    </row>
    <row r="118" spans="2:3" ht="12">
      <c r="B118" s="26"/>
      <c r="C118" s="26"/>
    </row>
    <row r="119" spans="2:3" ht="12">
      <c r="B119" s="26"/>
      <c r="C119" s="26"/>
    </row>
    <row r="120" spans="2:3" ht="12">
      <c r="B120" s="26"/>
      <c r="C120" s="26"/>
    </row>
    <row r="121" spans="2:3" ht="12">
      <c r="B121" s="26"/>
      <c r="C121" s="26"/>
    </row>
    <row r="122" spans="2:3" ht="12">
      <c r="B122" s="26"/>
      <c r="C122" s="26"/>
    </row>
    <row r="123" spans="2:3" ht="12">
      <c r="B123" s="26"/>
      <c r="C123" s="26"/>
    </row>
    <row r="124" spans="2:3" ht="12">
      <c r="B124" s="26"/>
      <c r="C124" s="26"/>
    </row>
    <row r="125" spans="2:3" ht="12">
      <c r="B125" s="26"/>
      <c r="C125" s="26"/>
    </row>
    <row r="126" spans="2:3" ht="12">
      <c r="B126" s="26"/>
      <c r="C126" s="26"/>
    </row>
    <row r="127" spans="2:3" ht="12">
      <c r="B127" s="26"/>
      <c r="C127" s="26"/>
    </row>
    <row r="128" spans="2:3" ht="12">
      <c r="B128" s="26"/>
      <c r="C128" s="26"/>
    </row>
    <row r="129" spans="2:3" ht="12">
      <c r="B129" s="26"/>
      <c r="C129" s="26"/>
    </row>
    <row r="130" spans="2:3" ht="12">
      <c r="B130" s="26"/>
      <c r="C130" s="26"/>
    </row>
    <row r="131" spans="2:3" ht="12">
      <c r="B131" s="26"/>
      <c r="C131" s="26"/>
    </row>
    <row r="132" spans="2:3" ht="12">
      <c r="B132" s="26"/>
      <c r="C132" s="26"/>
    </row>
    <row r="133" spans="2:3" ht="12">
      <c r="B133" s="26"/>
      <c r="C133" s="26"/>
    </row>
    <row r="134" spans="2:3" ht="12">
      <c r="B134" s="26"/>
      <c r="C134" s="26"/>
    </row>
    <row r="135" spans="2:3" ht="12">
      <c r="B135" s="26"/>
      <c r="C135" s="26"/>
    </row>
    <row r="136" spans="2:3" ht="12">
      <c r="B136" s="26"/>
      <c r="C136" s="26"/>
    </row>
    <row r="137" spans="2:3" ht="12">
      <c r="B137" s="26"/>
      <c r="C137" s="26"/>
    </row>
    <row r="138" spans="2:3" ht="12">
      <c r="B138" s="26"/>
      <c r="C138" s="26"/>
    </row>
    <row r="139" spans="2:3" ht="12">
      <c r="B139" s="26"/>
      <c r="C139" s="26"/>
    </row>
    <row r="140" spans="2:3" ht="12">
      <c r="B140" s="26"/>
      <c r="C140" s="26"/>
    </row>
    <row r="141" spans="2:3" ht="12">
      <c r="B141" s="26"/>
      <c r="C141" s="26"/>
    </row>
    <row r="142" spans="2:3" ht="12">
      <c r="B142" s="26"/>
      <c r="C142" s="26"/>
    </row>
    <row r="143" spans="2:3" ht="12">
      <c r="B143" s="26"/>
      <c r="C143" s="26"/>
    </row>
    <row r="144" spans="2:3" ht="12">
      <c r="B144" s="26"/>
      <c r="C144" s="26"/>
    </row>
    <row r="145" spans="2:3" ht="12">
      <c r="B145" s="26"/>
      <c r="C145" s="26"/>
    </row>
    <row r="146" spans="2:3" ht="12">
      <c r="B146" s="26"/>
      <c r="C146" s="26"/>
    </row>
    <row r="147" spans="2:3" ht="12">
      <c r="B147" s="26"/>
      <c r="C147" s="26"/>
    </row>
    <row r="148" spans="2:3" ht="12">
      <c r="B148" s="26"/>
      <c r="C148" s="26"/>
    </row>
    <row r="149" spans="2:3" ht="12">
      <c r="B149" s="26"/>
      <c r="C149" s="26"/>
    </row>
    <row r="150" spans="2:3" ht="12">
      <c r="B150" s="26"/>
      <c r="C150" s="26"/>
    </row>
    <row r="151" spans="2:3" ht="12">
      <c r="B151" s="26"/>
      <c r="C151" s="26"/>
    </row>
    <row r="152" spans="2:3" ht="12">
      <c r="B152" s="26"/>
      <c r="C152" s="26"/>
    </row>
    <row r="153" spans="2:3" ht="12">
      <c r="B153" s="26"/>
      <c r="C153" s="26"/>
    </row>
    <row r="154" spans="2:3" ht="12">
      <c r="B154" s="26"/>
      <c r="C154" s="26"/>
    </row>
    <row r="155" spans="2:3" ht="12">
      <c r="B155" s="26"/>
      <c r="C155" s="26"/>
    </row>
    <row r="156" spans="2:3" ht="12">
      <c r="B156" s="26"/>
      <c r="C156" s="26"/>
    </row>
    <row r="157" spans="2:3" ht="12">
      <c r="B157" s="26"/>
      <c r="C157" s="26"/>
    </row>
    <row r="158" spans="2:3" ht="12">
      <c r="B158" s="26"/>
      <c r="C158" s="26"/>
    </row>
    <row r="159" spans="2:3" ht="12">
      <c r="B159" s="26"/>
      <c r="C159" s="26"/>
    </row>
    <row r="160" spans="2:3" ht="12">
      <c r="B160" s="26"/>
      <c r="C160" s="26"/>
    </row>
    <row r="161" spans="2:3" ht="12">
      <c r="B161" s="26"/>
      <c r="C161" s="26"/>
    </row>
    <row r="162" spans="2:3" ht="12">
      <c r="B162" s="26"/>
      <c r="C162" s="26"/>
    </row>
    <row r="163" spans="2:3" ht="12">
      <c r="B163" s="26"/>
      <c r="C163" s="26"/>
    </row>
    <row r="164" spans="2:3" ht="12">
      <c r="B164" s="26"/>
      <c r="C164" s="26"/>
    </row>
    <row r="165" spans="2:3" ht="12">
      <c r="B165" s="26"/>
      <c r="C165" s="26"/>
    </row>
    <row r="166" spans="2:3" ht="12">
      <c r="B166" s="26"/>
      <c r="C166" s="26"/>
    </row>
    <row r="167" spans="2:3" ht="12">
      <c r="B167" s="26"/>
      <c r="C167" s="26"/>
    </row>
    <row r="168" spans="2:3" ht="12">
      <c r="B168" s="26"/>
      <c r="C168" s="26"/>
    </row>
    <row r="169" spans="2:3" ht="12">
      <c r="B169" s="26"/>
      <c r="C169" s="26"/>
    </row>
    <row r="170" spans="2:3" ht="12">
      <c r="B170" s="26"/>
      <c r="C170" s="26"/>
    </row>
    <row r="171" spans="2:3" ht="12">
      <c r="B171" s="26"/>
      <c r="C171" s="26"/>
    </row>
    <row r="172" spans="2:3" ht="12">
      <c r="B172" s="26"/>
      <c r="C172" s="26"/>
    </row>
    <row r="173" spans="2:3" ht="12">
      <c r="B173" s="26"/>
      <c r="C173" s="26"/>
    </row>
    <row r="174" spans="2:3" ht="12">
      <c r="B174" s="26"/>
      <c r="C174" s="26"/>
    </row>
    <row r="175" spans="2:3" ht="12">
      <c r="B175" s="26"/>
      <c r="C175" s="26"/>
    </row>
    <row r="176" spans="2:3" ht="12">
      <c r="B176" s="26"/>
      <c r="C176" s="26"/>
    </row>
    <row r="177" spans="2:3" ht="12">
      <c r="B177" s="26"/>
      <c r="C177" s="26"/>
    </row>
    <row r="178" spans="2:3" ht="12">
      <c r="B178" s="26"/>
      <c r="C178" s="26"/>
    </row>
    <row r="179" spans="2:3" ht="12">
      <c r="B179" s="26"/>
      <c r="C179" s="26"/>
    </row>
    <row r="180" spans="2:3" ht="12">
      <c r="B180" s="26"/>
      <c r="C180" s="26"/>
    </row>
    <row r="181" spans="2:3" ht="12">
      <c r="B181" s="26"/>
      <c r="C181" s="26"/>
    </row>
    <row r="182" spans="2:3" ht="12">
      <c r="B182" s="26"/>
      <c r="C182" s="26"/>
    </row>
    <row r="183" spans="2:3" ht="12">
      <c r="B183" s="26"/>
      <c r="C183" s="26"/>
    </row>
    <row r="184" spans="2:3" ht="12">
      <c r="B184" s="26"/>
      <c r="C184" s="26"/>
    </row>
    <row r="185" spans="2:3" ht="12">
      <c r="B185" s="26"/>
      <c r="C185" s="26"/>
    </row>
    <row r="186" spans="2:3" ht="12">
      <c r="B186" s="26"/>
      <c r="C186" s="26"/>
    </row>
    <row r="187" spans="2:3" ht="12">
      <c r="B187" s="26"/>
      <c r="C187" s="26"/>
    </row>
    <row r="188" spans="2:3" ht="12">
      <c r="B188" s="26"/>
      <c r="C188" s="26"/>
    </row>
    <row r="189" spans="2:3" ht="12">
      <c r="B189" s="26"/>
      <c r="C189" s="26"/>
    </row>
    <row r="190" spans="2:3" ht="12">
      <c r="B190" s="26"/>
      <c r="C190" s="26"/>
    </row>
    <row r="191" spans="2:3" ht="12">
      <c r="B191" s="26"/>
      <c r="C191" s="26"/>
    </row>
    <row r="192" spans="2:3" ht="12">
      <c r="B192" s="26"/>
      <c r="C192" s="26"/>
    </row>
    <row r="193" spans="2:3" ht="12">
      <c r="B193" s="26"/>
      <c r="C193" s="26"/>
    </row>
    <row r="194" spans="2:3" ht="12">
      <c r="B194" s="26"/>
      <c r="C194" s="26"/>
    </row>
    <row r="195" spans="2:3" ht="12">
      <c r="B195" s="26"/>
      <c r="C195" s="26"/>
    </row>
    <row r="196" spans="2:3" ht="12">
      <c r="B196" s="26"/>
      <c r="C196" s="26"/>
    </row>
    <row r="197" spans="2:3" ht="12">
      <c r="B197" s="26"/>
      <c r="C197" s="26"/>
    </row>
    <row r="198" spans="2:3" ht="12">
      <c r="B198" s="26"/>
      <c r="C198" s="26"/>
    </row>
    <row r="199" spans="2:3" ht="12">
      <c r="B199" s="26"/>
      <c r="C199" s="26"/>
    </row>
    <row r="200" spans="2:3" ht="12">
      <c r="B200" s="26"/>
      <c r="C200" s="26"/>
    </row>
    <row r="201" spans="2:3" ht="12">
      <c r="B201" s="26"/>
      <c r="C201" s="26"/>
    </row>
    <row r="202" spans="2:3" ht="12">
      <c r="B202" s="26"/>
      <c r="C202" s="26"/>
    </row>
    <row r="203" spans="2:3" ht="12">
      <c r="B203" s="26"/>
      <c r="C203" s="26"/>
    </row>
    <row r="204" spans="2:3" ht="12">
      <c r="B204" s="26"/>
      <c r="C204" s="26"/>
    </row>
    <row r="205" spans="2:3" ht="12">
      <c r="B205" s="26"/>
      <c r="C205" s="26"/>
    </row>
    <row r="206" spans="2:3" ht="12">
      <c r="B206" s="26"/>
      <c r="C206" s="26"/>
    </row>
    <row r="207" spans="2:3" ht="12">
      <c r="B207" s="26"/>
      <c r="C207" s="26"/>
    </row>
    <row r="208" spans="2:3" ht="12">
      <c r="B208" s="26"/>
      <c r="C208" s="26"/>
    </row>
    <row r="209" spans="2:3" ht="12">
      <c r="B209" s="26"/>
      <c r="C209" s="26"/>
    </row>
    <row r="210" spans="2:3" ht="12">
      <c r="B210" s="26"/>
      <c r="C210" s="26"/>
    </row>
    <row r="211" spans="2:3" ht="12">
      <c r="B211" s="26"/>
      <c r="C211" s="26"/>
    </row>
    <row r="212" spans="2:3" ht="12">
      <c r="B212" s="26"/>
      <c r="C212" s="26"/>
    </row>
    <row r="213" spans="2:3" ht="12">
      <c r="B213" s="26"/>
      <c r="C213" s="26"/>
    </row>
    <row r="214" spans="2:3" ht="12">
      <c r="B214" s="26"/>
      <c r="C214" s="26"/>
    </row>
    <row r="215" spans="2:3" ht="12">
      <c r="B215" s="26"/>
      <c r="C215" s="26"/>
    </row>
    <row r="216" spans="2:3" ht="12">
      <c r="B216" s="26"/>
      <c r="C216" s="26"/>
    </row>
    <row r="217" spans="2:3" ht="12">
      <c r="B217" s="26"/>
      <c r="C217" s="26"/>
    </row>
    <row r="218" spans="2:3" ht="12">
      <c r="B218" s="26"/>
      <c r="C218" s="26"/>
    </row>
    <row r="219" spans="2:3" ht="12">
      <c r="B219" s="26"/>
      <c r="C219" s="26"/>
    </row>
    <row r="220" spans="2:3" ht="12">
      <c r="B220" s="26"/>
      <c r="C220" s="26"/>
    </row>
    <row r="221" spans="2:3" ht="12">
      <c r="B221" s="26"/>
      <c r="C221" s="26"/>
    </row>
    <row r="222" spans="2:3" ht="12">
      <c r="B222" s="26"/>
      <c r="C222" s="26"/>
    </row>
    <row r="223" spans="2:3" ht="12">
      <c r="B223" s="26"/>
      <c r="C223" s="26"/>
    </row>
    <row r="224" spans="2:3" ht="12">
      <c r="B224" s="26"/>
      <c r="C224" s="26"/>
    </row>
    <row r="225" spans="2:3" ht="12">
      <c r="B225" s="26"/>
      <c r="C225" s="26"/>
    </row>
    <row r="226" spans="2:3" ht="12">
      <c r="B226" s="26"/>
      <c r="C226" s="26"/>
    </row>
    <row r="227" spans="2:3" ht="12">
      <c r="B227" s="26"/>
      <c r="C227" s="26"/>
    </row>
    <row r="228" spans="2:3" ht="12">
      <c r="B228" s="26"/>
      <c r="C228" s="26"/>
    </row>
    <row r="229" spans="2:3" ht="12">
      <c r="B229" s="26"/>
      <c r="C229" s="26"/>
    </row>
    <row r="230" spans="2:3" ht="12">
      <c r="B230" s="26"/>
      <c r="C230" s="26"/>
    </row>
    <row r="231" spans="2:3" ht="12">
      <c r="B231" s="26"/>
      <c r="C231" s="26"/>
    </row>
    <row r="232" spans="2:3" ht="12">
      <c r="B232" s="26"/>
      <c r="C232" s="26"/>
    </row>
    <row r="233" spans="2:3" ht="12">
      <c r="B233" s="26"/>
      <c r="C233" s="26"/>
    </row>
    <row r="234" spans="2:3" ht="12">
      <c r="B234" s="26"/>
      <c r="C234" s="26"/>
    </row>
    <row r="235" spans="2:3" ht="12">
      <c r="B235" s="26"/>
      <c r="C235" s="26"/>
    </row>
    <row r="236" spans="2:3" ht="12">
      <c r="B236" s="26"/>
      <c r="C236" s="26"/>
    </row>
    <row r="237" spans="2:3" ht="12">
      <c r="B237" s="26"/>
      <c r="C237" s="26"/>
    </row>
    <row r="238" spans="2:3" ht="12">
      <c r="B238" s="26"/>
      <c r="C238" s="26"/>
    </row>
    <row r="239" spans="2:3" ht="12">
      <c r="B239" s="26"/>
      <c r="C239" s="26"/>
    </row>
    <row r="240" spans="2:3" ht="12">
      <c r="B240" s="26"/>
      <c r="C240" s="26"/>
    </row>
    <row r="241" spans="2:3" ht="12">
      <c r="B241" s="26"/>
      <c r="C241" s="26"/>
    </row>
    <row r="242" spans="2:3" ht="12">
      <c r="B242" s="26"/>
      <c r="C242" s="26"/>
    </row>
    <row r="243" spans="2:3" ht="12">
      <c r="B243" s="26"/>
      <c r="C243" s="26"/>
    </row>
    <row r="244" spans="2:3" ht="12">
      <c r="B244" s="26"/>
      <c r="C244" s="26"/>
    </row>
    <row r="245" spans="2:3" ht="12">
      <c r="B245" s="26"/>
      <c r="C245" s="26"/>
    </row>
    <row r="246" spans="2:3" ht="12">
      <c r="B246" s="26"/>
      <c r="C246" s="26"/>
    </row>
    <row r="247" spans="2:3" ht="12">
      <c r="B247" s="26"/>
      <c r="C247" s="26"/>
    </row>
    <row r="248" spans="2:3" ht="12">
      <c r="B248" s="26"/>
      <c r="C248" s="26"/>
    </row>
    <row r="249" spans="2:3" ht="12">
      <c r="B249" s="26"/>
      <c r="C249" s="26"/>
    </row>
    <row r="250" spans="2:3" ht="12">
      <c r="B250" s="26"/>
      <c r="C250" s="26"/>
    </row>
    <row r="251" spans="2:3" ht="12">
      <c r="B251" s="26"/>
      <c r="C251" s="26"/>
    </row>
    <row r="252" spans="2:3" ht="12">
      <c r="B252" s="26"/>
      <c r="C252" s="26"/>
    </row>
    <row r="253" spans="2:3" ht="12">
      <c r="B253" s="26"/>
      <c r="C253" s="26"/>
    </row>
    <row r="254" spans="2:3" ht="12">
      <c r="B254" s="26"/>
      <c r="C254" s="26"/>
    </row>
    <row r="255" spans="2:3" ht="12">
      <c r="B255" s="26"/>
      <c r="C255" s="26"/>
    </row>
    <row r="256" spans="2:3" ht="12">
      <c r="B256" s="26"/>
      <c r="C256" s="26"/>
    </row>
    <row r="257" spans="2:3" ht="12">
      <c r="B257" s="26"/>
      <c r="C257" s="26"/>
    </row>
    <row r="258" spans="2:3" ht="12">
      <c r="B258" s="26"/>
      <c r="C258" s="26"/>
    </row>
    <row r="259" spans="2:3" ht="12">
      <c r="B259" s="26"/>
      <c r="C259" s="26"/>
    </row>
    <row r="260" spans="2:3" ht="12">
      <c r="B260" s="26"/>
      <c r="C260" s="26"/>
    </row>
    <row r="261" spans="2:3" ht="12">
      <c r="B261" s="26"/>
      <c r="C261" s="26"/>
    </row>
    <row r="262" spans="2:3" ht="12">
      <c r="B262" s="26"/>
      <c r="C262" s="26"/>
    </row>
    <row r="263" spans="2:3" ht="12">
      <c r="B263" s="26"/>
      <c r="C263" s="26"/>
    </row>
    <row r="264" spans="2:3" ht="12">
      <c r="B264" s="26"/>
      <c r="C264" s="26"/>
    </row>
    <row r="265" spans="2:3" ht="12">
      <c r="B265" s="26"/>
      <c r="C265" s="26"/>
    </row>
    <row r="266" spans="2:3" ht="12">
      <c r="B266" s="26"/>
      <c r="C266" s="26"/>
    </row>
    <row r="267" spans="2:3" ht="12">
      <c r="B267" s="26"/>
      <c r="C267" s="26"/>
    </row>
    <row r="268" spans="2:3" ht="12">
      <c r="B268" s="26"/>
      <c r="C268" s="26"/>
    </row>
    <row r="269" spans="2:3" ht="12">
      <c r="B269" s="26"/>
      <c r="C269" s="26"/>
    </row>
    <row r="270" spans="2:3" ht="12">
      <c r="B270" s="26"/>
      <c r="C270" s="26"/>
    </row>
    <row r="271" spans="2:3" ht="12">
      <c r="B271" s="26"/>
      <c r="C271" s="26"/>
    </row>
    <row r="272" spans="2:3" ht="12">
      <c r="B272" s="26"/>
      <c r="C272" s="26"/>
    </row>
    <row r="273" spans="2:3" ht="12">
      <c r="B273" s="26"/>
      <c r="C273" s="26"/>
    </row>
    <row r="274" spans="2:3" ht="12">
      <c r="B274" s="26"/>
      <c r="C274" s="26"/>
    </row>
    <row r="275" spans="2:3" ht="12">
      <c r="B275" s="26"/>
      <c r="C275" s="26"/>
    </row>
    <row r="276" spans="2:3" ht="12">
      <c r="B276" s="26"/>
      <c r="C276" s="26"/>
    </row>
    <row r="277" spans="2:3" ht="12">
      <c r="B277" s="26"/>
      <c r="C277" s="26"/>
    </row>
    <row r="278" spans="2:3" ht="12">
      <c r="B278" s="26"/>
      <c r="C278" s="26"/>
    </row>
    <row r="279" spans="2:3" ht="12">
      <c r="B279" s="26"/>
      <c r="C279" s="26"/>
    </row>
    <row r="280" spans="2:3" ht="12">
      <c r="B280" s="26"/>
      <c r="C280" s="26"/>
    </row>
    <row r="281" spans="2:3" ht="12">
      <c r="B281" s="26"/>
      <c r="C281" s="26"/>
    </row>
    <row r="282" spans="2:3" ht="12">
      <c r="B282" s="26"/>
      <c r="C282" s="26"/>
    </row>
    <row r="283" spans="2:3" ht="12">
      <c r="B283" s="26"/>
      <c r="C283" s="26"/>
    </row>
    <row r="284" spans="2:3" ht="12">
      <c r="B284" s="26"/>
      <c r="C284" s="26"/>
    </row>
    <row r="285" spans="2:3" ht="12">
      <c r="B285" s="26"/>
      <c r="C285" s="26"/>
    </row>
    <row r="286" spans="2:3" ht="12">
      <c r="B286" s="26"/>
      <c r="C286" s="26"/>
    </row>
    <row r="287" spans="2:3" ht="12">
      <c r="B287" s="26"/>
      <c r="C287" s="26"/>
    </row>
    <row r="288" spans="2:3" ht="12">
      <c r="B288" s="26"/>
      <c r="C288" s="26"/>
    </row>
    <row r="289" spans="2:3" ht="12">
      <c r="B289" s="26"/>
      <c r="C289" s="26"/>
    </row>
    <row r="290" spans="2:3" ht="12">
      <c r="B290" s="26"/>
      <c r="C290" s="26"/>
    </row>
    <row r="291" spans="2:3" ht="12">
      <c r="B291" s="26"/>
      <c r="C291" s="26"/>
    </row>
    <row r="292" spans="2:3" ht="12">
      <c r="B292" s="26"/>
      <c r="C292" s="26"/>
    </row>
    <row r="293" spans="2:3" ht="12">
      <c r="B293" s="26"/>
      <c r="C293" s="26"/>
    </row>
    <row r="294" spans="2:3" ht="12">
      <c r="B294" s="26"/>
      <c r="C294" s="26"/>
    </row>
    <row r="295" spans="2:3" ht="12">
      <c r="B295" s="26"/>
      <c r="C295" s="26"/>
    </row>
    <row r="296" spans="2:3" ht="12">
      <c r="B296" s="26"/>
      <c r="C296" s="26"/>
    </row>
    <row r="297" spans="2:3" ht="12">
      <c r="B297" s="26"/>
      <c r="C297" s="26"/>
    </row>
    <row r="298" spans="2:3" ht="12">
      <c r="B298" s="26"/>
      <c r="C298" s="26"/>
    </row>
    <row r="299" spans="2:3" ht="12">
      <c r="B299" s="26"/>
      <c r="C299" s="26"/>
    </row>
    <row r="300" spans="2:3" ht="12">
      <c r="B300" s="26"/>
      <c r="C300" s="26"/>
    </row>
    <row r="301" spans="2:3" ht="12">
      <c r="B301" s="26"/>
      <c r="C301" s="26"/>
    </row>
    <row r="302" spans="2:3" ht="12">
      <c r="B302" s="26"/>
      <c r="C302" s="26"/>
    </row>
    <row r="303" spans="2:3" ht="12">
      <c r="B303" s="26"/>
      <c r="C303" s="26"/>
    </row>
    <row r="304" spans="2:3" ht="12">
      <c r="B304" s="26"/>
      <c r="C304" s="26"/>
    </row>
    <row r="305" spans="2:3" ht="12">
      <c r="B305" s="26"/>
      <c r="C305" s="26"/>
    </row>
    <row r="306" spans="2:3" ht="12">
      <c r="B306" s="26"/>
      <c r="C306" s="26"/>
    </row>
    <row r="307" spans="2:3" ht="12">
      <c r="B307" s="26"/>
      <c r="C307" s="26"/>
    </row>
    <row r="308" spans="2:3" ht="12">
      <c r="B308" s="26"/>
      <c r="C308" s="26"/>
    </row>
    <row r="309" spans="2:3" ht="12">
      <c r="B309" s="26"/>
      <c r="C309" s="26"/>
    </row>
    <row r="310" spans="2:3" ht="12">
      <c r="B310" s="26"/>
      <c r="C310" s="26"/>
    </row>
    <row r="311" spans="2:3" ht="12">
      <c r="B311" s="26"/>
      <c r="C311" s="26"/>
    </row>
    <row r="312" spans="2:3" ht="12">
      <c r="B312" s="26"/>
      <c r="C312" s="26"/>
    </row>
    <row r="313" spans="2:3" ht="12">
      <c r="B313" s="26"/>
      <c r="C313" s="26"/>
    </row>
    <row r="314" spans="2:3" ht="12">
      <c r="B314" s="26"/>
      <c r="C314" s="26"/>
    </row>
    <row r="315" spans="2:3" ht="12">
      <c r="B315" s="26"/>
      <c r="C315" s="26"/>
    </row>
    <row r="316" spans="2:3" ht="12">
      <c r="B316" s="26"/>
      <c r="C316" s="26"/>
    </row>
    <row r="317" spans="2:3" ht="12">
      <c r="B317" s="26"/>
      <c r="C317" s="26"/>
    </row>
    <row r="318" spans="2:3" ht="12">
      <c r="B318" s="26"/>
      <c r="C318" s="26"/>
    </row>
    <row r="319" spans="2:3" ht="12">
      <c r="B319" s="26"/>
      <c r="C319" s="26"/>
    </row>
    <row r="320" spans="2:3" ht="12">
      <c r="B320" s="26"/>
      <c r="C320" s="26"/>
    </row>
    <row r="321" spans="2:3" ht="12">
      <c r="B321" s="26"/>
      <c r="C321" s="26"/>
    </row>
    <row r="322" spans="2:3" ht="12">
      <c r="B322" s="26"/>
      <c r="C322" s="26"/>
    </row>
    <row r="323" spans="2:3" ht="12">
      <c r="B323" s="26"/>
      <c r="C323" s="26"/>
    </row>
    <row r="324" spans="2:3" ht="12">
      <c r="B324" s="26"/>
      <c r="C324" s="26"/>
    </row>
    <row r="325" spans="2:3" ht="12">
      <c r="B325" s="26"/>
      <c r="C325" s="26"/>
    </row>
    <row r="326" spans="2:3" ht="12">
      <c r="B326" s="26"/>
      <c r="C326" s="26"/>
    </row>
    <row r="327" spans="2:3" ht="12">
      <c r="B327" s="26"/>
      <c r="C327" s="26"/>
    </row>
    <row r="328" spans="2:3" ht="12">
      <c r="B328" s="26"/>
      <c r="C328" s="26"/>
    </row>
    <row r="329" spans="2:3" ht="12">
      <c r="B329" s="26"/>
      <c r="C329" s="26"/>
    </row>
    <row r="330" spans="2:3" ht="12">
      <c r="B330" s="26"/>
      <c r="C330" s="26"/>
    </row>
    <row r="331" spans="2:3" ht="12">
      <c r="B331" s="26"/>
      <c r="C331" s="26"/>
    </row>
    <row r="332" spans="2:3" ht="12">
      <c r="B332" s="26"/>
      <c r="C332" s="26"/>
    </row>
    <row r="333" spans="2:3" ht="12">
      <c r="B333" s="26"/>
      <c r="C333" s="26"/>
    </row>
    <row r="334" spans="2:3" ht="12">
      <c r="B334" s="26"/>
      <c r="C334" s="26"/>
    </row>
    <row r="335" spans="2:3" ht="12">
      <c r="B335" s="26"/>
      <c r="C335" s="26"/>
    </row>
    <row r="336" spans="2:3" ht="12">
      <c r="B336" s="26"/>
      <c r="C336" s="26"/>
    </row>
    <row r="337" spans="2:3" ht="12">
      <c r="B337" s="26"/>
      <c r="C337" s="26"/>
    </row>
    <row r="338" spans="2:3" ht="12">
      <c r="B338" s="26"/>
      <c r="C338" s="26"/>
    </row>
    <row r="339" spans="2:3" ht="12">
      <c r="B339" s="26"/>
      <c r="C339" s="26"/>
    </row>
    <row r="340" spans="2:3" ht="12">
      <c r="B340" s="26"/>
      <c r="C340" s="26"/>
    </row>
    <row r="341" spans="2:3" ht="12">
      <c r="B341" s="26"/>
      <c r="C341" s="26"/>
    </row>
    <row r="342" spans="2:3" ht="12">
      <c r="B342" s="26"/>
      <c r="C342" s="26"/>
    </row>
    <row r="343" spans="2:3" ht="12">
      <c r="B343" s="26"/>
      <c r="C343" s="26"/>
    </row>
    <row r="344" spans="2:3" ht="12">
      <c r="B344" s="26"/>
      <c r="C344" s="26"/>
    </row>
    <row r="345" spans="2:3" ht="12">
      <c r="B345" s="26"/>
      <c r="C345" s="26"/>
    </row>
    <row r="346" spans="2:3" ht="12">
      <c r="B346" s="26"/>
      <c r="C346" s="26"/>
    </row>
    <row r="347" spans="2:3" ht="12">
      <c r="B347" s="26"/>
      <c r="C347" s="26"/>
    </row>
    <row r="348" spans="2:3" ht="12">
      <c r="B348" s="26"/>
      <c r="C348" s="26"/>
    </row>
    <row r="349" spans="2:3" ht="12">
      <c r="B349" s="26"/>
      <c r="C349" s="26"/>
    </row>
    <row r="350" spans="2:3" ht="12">
      <c r="B350" s="26"/>
      <c r="C350" s="26"/>
    </row>
    <row r="351" spans="2:3" ht="12">
      <c r="B351" s="26"/>
      <c r="C351" s="26"/>
    </row>
    <row r="352" spans="2:3" ht="12">
      <c r="B352" s="26"/>
      <c r="C352" s="26"/>
    </row>
    <row r="353" spans="2:3" ht="12">
      <c r="B353" s="26"/>
      <c r="C353" s="26"/>
    </row>
    <row r="354" spans="2:3" ht="12">
      <c r="B354" s="26"/>
      <c r="C354" s="26"/>
    </row>
    <row r="355" spans="2:3" ht="12">
      <c r="B355" s="26"/>
      <c r="C355" s="26"/>
    </row>
    <row r="356" spans="2:3" ht="12">
      <c r="B356" s="26"/>
      <c r="C356" s="26"/>
    </row>
    <row r="357" spans="2:3" ht="12">
      <c r="B357" s="26"/>
      <c r="C357" s="26"/>
    </row>
    <row r="358" spans="2:3" ht="12">
      <c r="B358" s="26"/>
      <c r="C358" s="26"/>
    </row>
    <row r="359" spans="2:3" ht="12">
      <c r="B359" s="26"/>
      <c r="C359" s="26"/>
    </row>
    <row r="360" spans="2:3" ht="12">
      <c r="B360" s="26"/>
      <c r="C360" s="26"/>
    </row>
    <row r="361" spans="2:3" ht="12">
      <c r="B361" s="26"/>
      <c r="C361" s="26"/>
    </row>
    <row r="362" spans="2:3" ht="12">
      <c r="B362" s="26"/>
      <c r="C362" s="26"/>
    </row>
    <row r="363" spans="2:3" ht="12">
      <c r="B363" s="26"/>
      <c r="C363" s="26"/>
    </row>
    <row r="364" spans="2:3" ht="12">
      <c r="B364" s="26"/>
      <c r="C364" s="26"/>
    </row>
    <row r="365" spans="2:3" ht="12">
      <c r="B365" s="26"/>
      <c r="C365" s="26"/>
    </row>
    <row r="366" spans="2:3" ht="12">
      <c r="B366" s="26"/>
      <c r="C366" s="26"/>
    </row>
    <row r="367" spans="2:3" ht="12">
      <c r="B367" s="26"/>
      <c r="C367" s="26"/>
    </row>
    <row r="368" spans="2:3" ht="12">
      <c r="B368" s="26"/>
      <c r="C368" s="26"/>
    </row>
    <row r="369" spans="2:3" ht="12">
      <c r="B369" s="26"/>
      <c r="C369" s="26"/>
    </row>
    <row r="370" spans="2:3" ht="12">
      <c r="B370" s="26"/>
      <c r="C370" s="26"/>
    </row>
    <row r="371" spans="2:3" ht="12">
      <c r="B371" s="26"/>
      <c r="C371" s="26"/>
    </row>
    <row r="372" spans="2:3" ht="12">
      <c r="B372" s="26"/>
      <c r="C372" s="26"/>
    </row>
    <row r="373" spans="2:3" ht="12">
      <c r="B373" s="26"/>
      <c r="C373" s="26"/>
    </row>
    <row r="374" spans="2:3" ht="12">
      <c r="B374" s="26"/>
      <c r="C374" s="26"/>
    </row>
    <row r="375" spans="2:3" ht="12">
      <c r="B375" s="26"/>
      <c r="C375" s="26"/>
    </row>
    <row r="376" spans="2:3" ht="12">
      <c r="B376" s="26"/>
      <c r="C376" s="26"/>
    </row>
    <row r="377" spans="2:3" ht="12">
      <c r="B377" s="26"/>
      <c r="C377" s="26"/>
    </row>
    <row r="378" spans="2:3" ht="12">
      <c r="B378" s="26"/>
      <c r="C378" s="26"/>
    </row>
    <row r="379" spans="2:3" ht="12">
      <c r="B379" s="26"/>
      <c r="C379" s="26"/>
    </row>
    <row r="380" spans="2:3" ht="12">
      <c r="B380" s="26"/>
      <c r="C380" s="26"/>
    </row>
    <row r="381" spans="2:3" ht="12">
      <c r="B381" s="26"/>
      <c r="C381" s="26"/>
    </row>
    <row r="382" spans="2:3" ht="12">
      <c r="B382" s="26"/>
      <c r="C382" s="26"/>
    </row>
    <row r="383" spans="2:3" ht="12">
      <c r="B383" s="26"/>
      <c r="C383" s="26"/>
    </row>
    <row r="384" spans="2:3" ht="12">
      <c r="B384" s="26"/>
      <c r="C384" s="26"/>
    </row>
    <row r="385" spans="2:3" ht="12">
      <c r="B385" s="26"/>
      <c r="C385" s="26"/>
    </row>
    <row r="386" spans="2:3" ht="12">
      <c r="B386" s="26"/>
      <c r="C386" s="26"/>
    </row>
    <row r="387" spans="2:3" ht="12">
      <c r="B387" s="26"/>
      <c r="C387" s="26"/>
    </row>
    <row r="388" spans="2:3" ht="12">
      <c r="B388" s="26"/>
      <c r="C388" s="26"/>
    </row>
    <row r="389" spans="2:3" ht="12">
      <c r="B389" s="26"/>
      <c r="C389" s="26"/>
    </row>
    <row r="390" spans="2:3" ht="12">
      <c r="B390" s="26"/>
      <c r="C390" s="26"/>
    </row>
    <row r="391" spans="2:3" ht="12">
      <c r="B391" s="26"/>
      <c r="C391" s="26"/>
    </row>
    <row r="392" spans="2:3" ht="12">
      <c r="B392" s="26"/>
      <c r="C392" s="26"/>
    </row>
    <row r="393" spans="2:3" ht="12">
      <c r="B393" s="26"/>
      <c r="C393" s="26"/>
    </row>
    <row r="394" spans="2:3" ht="12">
      <c r="B394" s="26"/>
      <c r="C394" s="26"/>
    </row>
    <row r="395" spans="2:3" ht="12">
      <c r="B395" s="26"/>
      <c r="C395" s="26"/>
    </row>
    <row r="396" spans="2:3" ht="12">
      <c r="B396" s="26"/>
      <c r="C396" s="26"/>
    </row>
    <row r="397" spans="2:3" ht="12">
      <c r="B397" s="26"/>
      <c r="C397" s="26"/>
    </row>
    <row r="398" spans="2:3" ht="12">
      <c r="B398" s="26"/>
      <c r="C398" s="26"/>
    </row>
    <row r="399" spans="2:3" ht="12">
      <c r="B399" s="26"/>
      <c r="C399" s="26"/>
    </row>
    <row r="400" spans="2:3" ht="12">
      <c r="B400" s="26"/>
      <c r="C400" s="26"/>
    </row>
    <row r="401" spans="2:3" ht="12">
      <c r="B401" s="26"/>
      <c r="C401" s="26"/>
    </row>
    <row r="402" spans="2:3" ht="12">
      <c r="B402" s="26"/>
      <c r="C402" s="26"/>
    </row>
    <row r="403" spans="2:3" ht="12">
      <c r="B403" s="26"/>
      <c r="C403" s="26"/>
    </row>
    <row r="404" spans="2:3" ht="12">
      <c r="B404" s="26"/>
      <c r="C404" s="26"/>
    </row>
    <row r="405" spans="2:3" ht="12">
      <c r="B405" s="26"/>
      <c r="C405" s="26"/>
    </row>
    <row r="406" spans="2:3" ht="12">
      <c r="B406" s="26"/>
      <c r="C406" s="26"/>
    </row>
    <row r="407" spans="2:3" ht="12">
      <c r="B407" s="26"/>
      <c r="C407" s="26"/>
    </row>
    <row r="408" spans="2:3" ht="12">
      <c r="B408" s="26"/>
      <c r="C408" s="26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Roman,Regular"WIPO/TRIPS/2000/1
Table III, page &amp;P
Awareness Building and Human Resource Development Activities
(January 1, 1996 - June 30, 2000)</oddHeader>
  </headerFooter>
  <rowBreaks count="4" manualBreakCount="4">
    <brk id="33" max="255" man="1"/>
    <brk id="65" max="255" man="1"/>
    <brk id="97" max="255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0"/>
  <sheetViews>
    <sheetView workbookViewId="0" topLeftCell="A1">
      <selection activeCell="B105" sqref="B105:C105"/>
    </sheetView>
  </sheetViews>
  <sheetFormatPr defaultColWidth="9.140625" defaultRowHeight="12.75"/>
  <cols>
    <col min="1" max="1" width="16.140625" style="4" customWidth="1"/>
    <col min="2" max="2" width="59.00390625" style="4" customWidth="1"/>
    <col min="3" max="3" width="13.28125" style="4" customWidth="1"/>
    <col min="4" max="4" width="9.57421875" style="4" customWidth="1"/>
    <col min="5" max="5" width="7.28125" style="4" customWidth="1"/>
    <col min="6" max="6" width="6.28125" style="4" customWidth="1"/>
    <col min="7" max="7" width="1.421875" style="4" customWidth="1"/>
    <col min="8" max="8" width="7.8515625" style="4" customWidth="1"/>
    <col min="9" max="9" width="8.28125" style="4" customWidth="1"/>
    <col min="10" max="10" width="8.421875" style="4" customWidth="1"/>
    <col min="11" max="16384" width="9.140625" style="4" customWidth="1"/>
  </cols>
  <sheetData>
    <row r="1" spans="1:10" ht="24" customHeight="1">
      <c r="A1" s="138" t="s">
        <v>234</v>
      </c>
      <c r="B1" s="133" t="s">
        <v>232</v>
      </c>
      <c r="C1" s="134"/>
      <c r="D1" s="134"/>
      <c r="E1" s="90"/>
      <c r="F1" s="90"/>
      <c r="G1" s="7"/>
      <c r="H1" s="133" t="s">
        <v>233</v>
      </c>
      <c r="I1" s="134"/>
      <c r="J1" s="135"/>
    </row>
    <row r="2" spans="1:10" s="10" customFormat="1" ht="36" customHeight="1">
      <c r="A2" s="139"/>
      <c r="B2" s="138" t="s">
        <v>235</v>
      </c>
      <c r="C2" s="138" t="s">
        <v>243</v>
      </c>
      <c r="D2" s="138" t="s">
        <v>236</v>
      </c>
      <c r="E2" s="136" t="s">
        <v>237</v>
      </c>
      <c r="F2" s="137"/>
      <c r="G2" s="9"/>
      <c r="H2" s="138" t="s">
        <v>238</v>
      </c>
      <c r="I2" s="138" t="s">
        <v>239</v>
      </c>
      <c r="J2" s="138" t="s">
        <v>240</v>
      </c>
    </row>
    <row r="3" spans="1:10" ht="12">
      <c r="A3" s="144"/>
      <c r="B3" s="144"/>
      <c r="C3" s="144"/>
      <c r="D3" s="144"/>
      <c r="E3" s="45" t="s">
        <v>241</v>
      </c>
      <c r="F3" s="45" t="s">
        <v>242</v>
      </c>
      <c r="G3" s="1"/>
      <c r="H3" s="144"/>
      <c r="I3" s="144"/>
      <c r="J3" s="144"/>
    </row>
    <row r="4" spans="1:10" s="10" customFormat="1" ht="12">
      <c r="A4" s="16" t="s">
        <v>413</v>
      </c>
      <c r="B4" s="17" t="s">
        <v>414</v>
      </c>
      <c r="C4" s="18" t="s">
        <v>415</v>
      </c>
      <c r="D4" s="18"/>
      <c r="E4" s="40"/>
      <c r="F4" s="18">
        <v>100</v>
      </c>
      <c r="G4" s="14"/>
      <c r="H4" s="18">
        <v>13</v>
      </c>
      <c r="I4" s="18">
        <v>17</v>
      </c>
      <c r="J4" s="40">
        <v>1</v>
      </c>
    </row>
    <row r="5" spans="1:10" ht="12">
      <c r="A5" s="1" t="s">
        <v>416</v>
      </c>
      <c r="B5" s="13" t="s">
        <v>417</v>
      </c>
      <c r="C5" s="2" t="s">
        <v>418</v>
      </c>
      <c r="D5" s="2"/>
      <c r="E5" s="2">
        <v>15</v>
      </c>
      <c r="F5" s="2">
        <v>50</v>
      </c>
      <c r="G5" s="14"/>
      <c r="H5" s="14">
        <f>1+1</f>
        <v>2</v>
      </c>
      <c r="I5" s="14">
        <v>11</v>
      </c>
      <c r="J5" s="14">
        <v>10</v>
      </c>
    </row>
    <row r="6" spans="1:10" ht="12">
      <c r="A6" s="5"/>
      <c r="B6" s="17" t="s">
        <v>419</v>
      </c>
      <c r="C6" s="18" t="s">
        <v>418</v>
      </c>
      <c r="D6" s="18">
        <v>5</v>
      </c>
      <c r="E6" s="18">
        <v>16</v>
      </c>
      <c r="F6" s="18">
        <v>80</v>
      </c>
      <c r="G6" s="14"/>
      <c r="H6" s="18"/>
      <c r="I6" s="24"/>
      <c r="J6" s="18"/>
    </row>
    <row r="7" spans="1:10" ht="12">
      <c r="A7" s="27" t="s">
        <v>420</v>
      </c>
      <c r="B7" s="13" t="s">
        <v>421</v>
      </c>
      <c r="C7" s="2" t="s">
        <v>420</v>
      </c>
      <c r="D7" s="2"/>
      <c r="E7" s="2"/>
      <c r="F7" s="2">
        <v>80</v>
      </c>
      <c r="G7" s="14"/>
      <c r="H7" s="2">
        <v>3</v>
      </c>
      <c r="I7" s="2">
        <v>6</v>
      </c>
      <c r="J7" s="2"/>
    </row>
    <row r="8" spans="1:10" ht="12">
      <c r="A8" s="1" t="s">
        <v>422</v>
      </c>
      <c r="B8" s="13" t="s">
        <v>423</v>
      </c>
      <c r="C8" s="2" t="s">
        <v>424</v>
      </c>
      <c r="D8" s="2">
        <v>16</v>
      </c>
      <c r="E8" s="2">
        <v>32</v>
      </c>
      <c r="F8" s="2">
        <v>140</v>
      </c>
      <c r="G8" s="14"/>
      <c r="H8" s="14">
        <v>31</v>
      </c>
      <c r="I8" s="14">
        <v>22</v>
      </c>
      <c r="J8" s="14">
        <v>1</v>
      </c>
    </row>
    <row r="9" spans="1:10" ht="12">
      <c r="A9" s="1"/>
      <c r="B9" s="13" t="s">
        <v>425</v>
      </c>
      <c r="C9" s="2" t="s">
        <v>424</v>
      </c>
      <c r="D9" s="2"/>
      <c r="E9" s="2"/>
      <c r="F9" s="2">
        <v>100</v>
      </c>
      <c r="G9" s="14"/>
      <c r="H9" s="14"/>
      <c r="I9" s="14"/>
      <c r="J9" s="14"/>
    </row>
    <row r="10" spans="1:10" ht="12" customHeight="1">
      <c r="A10" s="1"/>
      <c r="B10" s="13" t="s">
        <v>426</v>
      </c>
      <c r="C10" s="2" t="s">
        <v>424</v>
      </c>
      <c r="D10" s="2">
        <v>12</v>
      </c>
      <c r="E10" s="2">
        <v>25</v>
      </c>
      <c r="F10" s="2">
        <v>100</v>
      </c>
      <c r="G10" s="14"/>
      <c r="H10" s="14"/>
      <c r="I10" s="14"/>
      <c r="J10" s="14"/>
    </row>
    <row r="11" spans="1:10" s="82" customFormat="1" ht="12" customHeight="1">
      <c r="A11" s="20"/>
      <c r="B11" s="13" t="s">
        <v>427</v>
      </c>
      <c r="C11" s="2" t="s">
        <v>424</v>
      </c>
      <c r="D11" s="2"/>
      <c r="E11" s="2"/>
      <c r="F11" s="2">
        <v>70</v>
      </c>
      <c r="G11" s="14"/>
      <c r="H11" s="14"/>
      <c r="I11" s="14"/>
      <c r="J11" s="14"/>
    </row>
    <row r="12" spans="1:10" ht="12">
      <c r="A12" s="1"/>
      <c r="B12" s="13" t="s">
        <v>428</v>
      </c>
      <c r="C12" s="2" t="s">
        <v>424</v>
      </c>
      <c r="D12" s="2"/>
      <c r="E12" s="2"/>
      <c r="F12" s="2">
        <v>150</v>
      </c>
      <c r="G12" s="14"/>
      <c r="H12" s="14"/>
      <c r="I12" s="14"/>
      <c r="J12" s="14"/>
    </row>
    <row r="13" spans="1:10" ht="12">
      <c r="A13" s="1"/>
      <c r="B13" s="13" t="s">
        <v>429</v>
      </c>
      <c r="C13" s="2" t="s">
        <v>424</v>
      </c>
      <c r="D13" s="2"/>
      <c r="E13" s="2"/>
      <c r="F13" s="2">
        <v>100</v>
      </c>
      <c r="G13" s="14"/>
      <c r="H13" s="14"/>
      <c r="I13" s="14"/>
      <c r="J13" s="14"/>
    </row>
    <row r="14" spans="1:10" ht="24">
      <c r="A14" s="1"/>
      <c r="B14" s="13" t="s">
        <v>430</v>
      </c>
      <c r="C14" s="2" t="s">
        <v>424</v>
      </c>
      <c r="D14" s="2">
        <v>15</v>
      </c>
      <c r="E14" s="2">
        <v>49</v>
      </c>
      <c r="F14" s="2">
        <v>120</v>
      </c>
      <c r="G14" s="14"/>
      <c r="H14" s="14"/>
      <c r="I14" s="14"/>
      <c r="J14" s="14"/>
    </row>
    <row r="15" spans="1:10" ht="24">
      <c r="A15" s="5"/>
      <c r="B15" s="13" t="s">
        <v>431</v>
      </c>
      <c r="C15" s="2" t="s">
        <v>424</v>
      </c>
      <c r="D15" s="2">
        <v>16</v>
      </c>
      <c r="E15" s="2">
        <v>33</v>
      </c>
      <c r="F15" s="2">
        <v>5</v>
      </c>
      <c r="G15" s="14"/>
      <c r="H15" s="18"/>
      <c r="I15" s="18"/>
      <c r="J15" s="18"/>
    </row>
    <row r="16" spans="1:10" ht="12">
      <c r="A16" s="1"/>
      <c r="B16" s="13" t="s">
        <v>55</v>
      </c>
      <c r="C16" s="2" t="s">
        <v>424</v>
      </c>
      <c r="D16" s="2"/>
      <c r="E16" s="2"/>
      <c r="F16" s="2"/>
      <c r="G16" s="14"/>
      <c r="H16" s="14"/>
      <c r="I16" s="14"/>
      <c r="J16" s="14"/>
    </row>
    <row r="17" spans="1:10" ht="12">
      <c r="A17" s="1"/>
      <c r="B17" s="13" t="s">
        <v>56</v>
      </c>
      <c r="C17" s="2" t="s">
        <v>424</v>
      </c>
      <c r="D17" s="2"/>
      <c r="E17" s="2"/>
      <c r="F17" s="2"/>
      <c r="G17" s="14"/>
      <c r="H17" s="14"/>
      <c r="I17" s="14"/>
      <c r="J17" s="14"/>
    </row>
    <row r="18" spans="1:10" ht="12">
      <c r="A18" s="1"/>
      <c r="B18" s="13" t="s">
        <v>57</v>
      </c>
      <c r="C18" s="2" t="s">
        <v>424</v>
      </c>
      <c r="D18" s="2">
        <v>17</v>
      </c>
      <c r="E18" s="2"/>
      <c r="F18" s="2">
        <v>80</v>
      </c>
      <c r="G18" s="14"/>
      <c r="H18" s="14"/>
      <c r="I18" s="14"/>
      <c r="J18" s="14"/>
    </row>
    <row r="19" spans="1:10" ht="12">
      <c r="A19" s="5" t="s">
        <v>432</v>
      </c>
      <c r="B19" s="13" t="s">
        <v>433</v>
      </c>
      <c r="C19" s="2" t="s">
        <v>434</v>
      </c>
      <c r="D19" s="2">
        <v>10</v>
      </c>
      <c r="E19" s="2">
        <v>23</v>
      </c>
      <c r="F19" s="2">
        <v>150</v>
      </c>
      <c r="G19" s="14"/>
      <c r="H19" s="18">
        <v>18</v>
      </c>
      <c r="I19" s="18">
        <v>23</v>
      </c>
      <c r="J19" s="18">
        <v>1</v>
      </c>
    </row>
    <row r="20" spans="1:10" ht="12">
      <c r="A20" s="5"/>
      <c r="B20" s="17" t="s">
        <v>421</v>
      </c>
      <c r="C20" s="18" t="s">
        <v>434</v>
      </c>
      <c r="D20" s="18"/>
      <c r="E20" s="18"/>
      <c r="F20" s="18">
        <v>120</v>
      </c>
      <c r="G20" s="14"/>
      <c r="H20" s="18"/>
      <c r="I20" s="18"/>
      <c r="J20" s="18"/>
    </row>
    <row r="21" spans="1:10" ht="24">
      <c r="A21" s="5"/>
      <c r="B21" s="13" t="s">
        <v>58</v>
      </c>
      <c r="C21" s="2" t="s">
        <v>434</v>
      </c>
      <c r="D21" s="2"/>
      <c r="E21" s="2"/>
      <c r="F21" s="2"/>
      <c r="G21" s="14"/>
      <c r="H21" s="18"/>
      <c r="I21" s="18"/>
      <c r="J21" s="18"/>
    </row>
    <row r="22" spans="1:10" ht="12">
      <c r="A22" s="5"/>
      <c r="B22" s="13" t="s">
        <v>59</v>
      </c>
      <c r="C22" s="2" t="s">
        <v>434</v>
      </c>
      <c r="D22" s="2"/>
      <c r="E22" s="2"/>
      <c r="F22" s="2"/>
      <c r="G22" s="14"/>
      <c r="H22" s="18"/>
      <c r="I22" s="18"/>
      <c r="J22" s="18"/>
    </row>
    <row r="23" spans="1:10" ht="12">
      <c r="A23" s="27" t="s">
        <v>435</v>
      </c>
      <c r="B23" s="13"/>
      <c r="C23" s="2"/>
      <c r="D23" s="2"/>
      <c r="E23" s="2"/>
      <c r="F23" s="2"/>
      <c r="G23" s="18"/>
      <c r="H23" s="2">
        <v>15</v>
      </c>
      <c r="I23" s="2">
        <v>20</v>
      </c>
      <c r="J23" s="2">
        <v>14</v>
      </c>
    </row>
    <row r="24" spans="1:10" ht="12">
      <c r="A24" s="1" t="s">
        <v>436</v>
      </c>
      <c r="B24" s="17" t="s">
        <v>437</v>
      </c>
      <c r="C24" s="18" t="s">
        <v>438</v>
      </c>
      <c r="D24" s="18"/>
      <c r="E24" s="18"/>
      <c r="F24" s="18">
        <v>70</v>
      </c>
      <c r="G24" s="14"/>
      <c r="H24" s="14">
        <v>15</v>
      </c>
      <c r="I24" s="14">
        <v>22</v>
      </c>
      <c r="J24" s="14">
        <v>1</v>
      </c>
    </row>
    <row r="25" spans="1:10" ht="12">
      <c r="A25" s="1"/>
      <c r="B25" s="13" t="s">
        <v>439</v>
      </c>
      <c r="C25" s="2" t="s">
        <v>438</v>
      </c>
      <c r="D25" s="2">
        <v>13</v>
      </c>
      <c r="E25" s="2">
        <v>30</v>
      </c>
      <c r="F25" s="2">
        <v>140</v>
      </c>
      <c r="G25" s="14"/>
      <c r="H25" s="14"/>
      <c r="I25" s="14"/>
      <c r="J25" s="14"/>
    </row>
    <row r="26" spans="1:10" ht="12">
      <c r="A26" s="1"/>
      <c r="B26" s="13" t="s">
        <v>138</v>
      </c>
      <c r="C26" s="2" t="s">
        <v>438</v>
      </c>
      <c r="D26" s="2"/>
      <c r="E26" s="2"/>
      <c r="F26" s="2">
        <v>100</v>
      </c>
      <c r="G26" s="14"/>
      <c r="H26" s="14"/>
      <c r="I26" s="14"/>
      <c r="J26" s="14"/>
    </row>
    <row r="27" spans="1:10" ht="24">
      <c r="A27" s="1"/>
      <c r="B27" s="13" t="s">
        <v>139</v>
      </c>
      <c r="C27" s="2" t="s">
        <v>438</v>
      </c>
      <c r="D27" s="2">
        <v>18</v>
      </c>
      <c r="E27" s="2">
        <v>47</v>
      </c>
      <c r="F27" s="2">
        <v>150</v>
      </c>
      <c r="G27" s="14"/>
      <c r="H27" s="14"/>
      <c r="I27" s="14"/>
      <c r="J27" s="14"/>
    </row>
    <row r="28" spans="1:10" ht="12">
      <c r="A28" s="1"/>
      <c r="B28" s="13" t="s">
        <v>219</v>
      </c>
      <c r="C28" s="2" t="s">
        <v>438</v>
      </c>
      <c r="D28" s="2"/>
      <c r="E28" s="2"/>
      <c r="F28" s="2">
        <v>30</v>
      </c>
      <c r="G28" s="14"/>
      <c r="H28" s="14"/>
      <c r="I28" s="14"/>
      <c r="J28" s="14"/>
    </row>
    <row r="29" spans="1:10" ht="12">
      <c r="A29" s="27" t="s">
        <v>440</v>
      </c>
      <c r="B29" s="13" t="s">
        <v>336</v>
      </c>
      <c r="C29" s="2" t="s">
        <v>441</v>
      </c>
      <c r="D29" s="2"/>
      <c r="E29" s="2"/>
      <c r="F29" s="2">
        <v>100</v>
      </c>
      <c r="G29" s="14"/>
      <c r="H29" s="2">
        <v>5</v>
      </c>
      <c r="I29" s="2">
        <v>17</v>
      </c>
      <c r="J29" s="2"/>
    </row>
    <row r="30" spans="1:10" ht="12">
      <c r="A30" s="1" t="s">
        <v>442</v>
      </c>
      <c r="B30" s="13" t="s">
        <v>336</v>
      </c>
      <c r="C30" s="2" t="s">
        <v>443</v>
      </c>
      <c r="D30" s="2"/>
      <c r="E30" s="2"/>
      <c r="F30" s="2">
        <v>120</v>
      </c>
      <c r="G30" s="14"/>
      <c r="H30" s="14">
        <v>22</v>
      </c>
      <c r="I30" s="14">
        <v>20</v>
      </c>
      <c r="J30" s="14">
        <v>1</v>
      </c>
    </row>
    <row r="31" spans="1:10" ht="12">
      <c r="A31" s="1"/>
      <c r="B31" s="13" t="s">
        <v>444</v>
      </c>
      <c r="C31" s="2" t="s">
        <v>443</v>
      </c>
      <c r="D31" s="2"/>
      <c r="E31" s="2"/>
      <c r="F31" s="2">
        <v>120</v>
      </c>
      <c r="G31" s="14"/>
      <c r="H31" s="14"/>
      <c r="I31" s="14"/>
      <c r="J31" s="14"/>
    </row>
    <row r="32" spans="1:10" ht="12">
      <c r="A32" s="1"/>
      <c r="B32" s="13" t="s">
        <v>445</v>
      </c>
      <c r="C32" s="2" t="s">
        <v>443</v>
      </c>
      <c r="D32" s="2"/>
      <c r="E32" s="2"/>
      <c r="F32" s="2">
        <v>100</v>
      </c>
      <c r="G32" s="14"/>
      <c r="H32" s="14"/>
      <c r="I32" s="14"/>
      <c r="J32" s="14"/>
    </row>
    <row r="33" spans="1:10" ht="12">
      <c r="A33" s="1"/>
      <c r="B33" s="13" t="s">
        <v>446</v>
      </c>
      <c r="C33" s="2" t="s">
        <v>447</v>
      </c>
      <c r="D33" s="2">
        <v>39</v>
      </c>
      <c r="E33" s="2">
        <v>40</v>
      </c>
      <c r="F33" s="2">
        <v>100</v>
      </c>
      <c r="G33" s="14"/>
      <c r="H33" s="14"/>
      <c r="I33" s="14"/>
      <c r="J33" s="14"/>
    </row>
    <row r="34" spans="1:10" ht="12">
      <c r="A34" s="1"/>
      <c r="B34" s="13" t="s">
        <v>448</v>
      </c>
      <c r="C34" s="2" t="s">
        <v>443</v>
      </c>
      <c r="D34" s="2">
        <v>15</v>
      </c>
      <c r="E34" s="2">
        <v>28</v>
      </c>
      <c r="F34" s="2">
        <v>100</v>
      </c>
      <c r="G34" s="14"/>
      <c r="H34" s="14"/>
      <c r="I34" s="14"/>
      <c r="J34" s="14"/>
    </row>
    <row r="35" spans="1:10" ht="12">
      <c r="A35" s="1"/>
      <c r="B35" s="13" t="s">
        <v>449</v>
      </c>
      <c r="C35" s="2" t="s">
        <v>443</v>
      </c>
      <c r="D35" s="2"/>
      <c r="E35" s="2"/>
      <c r="F35" s="2">
        <v>80</v>
      </c>
      <c r="G35" s="14"/>
      <c r="H35" s="14"/>
      <c r="I35" s="14"/>
      <c r="J35" s="14"/>
    </row>
    <row r="36" spans="1:10" ht="12">
      <c r="A36" s="1"/>
      <c r="B36" s="13" t="s">
        <v>450</v>
      </c>
      <c r="C36" s="2" t="s">
        <v>447</v>
      </c>
      <c r="D36" s="2"/>
      <c r="E36" s="2"/>
      <c r="F36" s="2">
        <v>80</v>
      </c>
      <c r="G36" s="106"/>
      <c r="H36" s="14"/>
      <c r="I36" s="14"/>
      <c r="J36" s="14"/>
    </row>
    <row r="37" spans="1:10" s="34" customFormat="1" ht="12">
      <c r="A37" s="1"/>
      <c r="B37" s="91" t="s">
        <v>451</v>
      </c>
      <c r="C37" s="37" t="s">
        <v>452</v>
      </c>
      <c r="D37" s="2"/>
      <c r="E37" s="95"/>
      <c r="F37" s="2">
        <v>150</v>
      </c>
      <c r="G37" s="14"/>
      <c r="H37" s="14"/>
      <c r="I37" s="14"/>
      <c r="J37" s="14"/>
    </row>
    <row r="38" spans="1:10" ht="12">
      <c r="A38" s="5"/>
      <c r="B38" s="4" t="s">
        <v>453</v>
      </c>
      <c r="C38" s="107" t="s">
        <v>447</v>
      </c>
      <c r="D38" s="18"/>
      <c r="E38" s="56"/>
      <c r="F38" s="18">
        <v>100</v>
      </c>
      <c r="G38" s="24"/>
      <c r="H38" s="107"/>
      <c r="I38" s="18"/>
      <c r="J38" s="18"/>
    </row>
    <row r="39" spans="1:10" ht="12">
      <c r="A39" s="1"/>
      <c r="B39" s="4" t="s">
        <v>60</v>
      </c>
      <c r="C39" s="107" t="s">
        <v>447</v>
      </c>
      <c r="D39" s="18"/>
      <c r="E39" s="56"/>
      <c r="F39" s="18">
        <v>60</v>
      </c>
      <c r="G39" s="24"/>
      <c r="H39" s="106"/>
      <c r="I39" s="14"/>
      <c r="J39" s="14"/>
    </row>
    <row r="40" spans="1:10" ht="12">
      <c r="A40" s="1" t="s">
        <v>454</v>
      </c>
      <c r="B40" s="13" t="s">
        <v>455</v>
      </c>
      <c r="C40" s="2" t="s">
        <v>456</v>
      </c>
      <c r="D40" s="2"/>
      <c r="E40" s="2"/>
      <c r="F40" s="2">
        <v>70</v>
      </c>
      <c r="G40" s="14"/>
      <c r="H40" s="14">
        <v>7</v>
      </c>
      <c r="I40" s="14">
        <v>10</v>
      </c>
      <c r="J40" s="14">
        <v>5</v>
      </c>
    </row>
    <row r="41" spans="1:10" ht="12">
      <c r="A41" s="1"/>
      <c r="B41" s="13" t="s">
        <v>457</v>
      </c>
      <c r="C41" s="2" t="s">
        <v>456</v>
      </c>
      <c r="D41" s="2">
        <v>5</v>
      </c>
      <c r="E41" s="2">
        <v>14</v>
      </c>
      <c r="F41" s="2">
        <v>120</v>
      </c>
      <c r="G41" s="14"/>
      <c r="H41" s="14"/>
      <c r="I41" s="14"/>
      <c r="J41" s="14"/>
    </row>
    <row r="42" spans="1:10" ht="12">
      <c r="A42" s="1"/>
      <c r="B42" s="13" t="s">
        <v>458</v>
      </c>
      <c r="C42" s="2" t="s">
        <v>456</v>
      </c>
      <c r="D42" s="2"/>
      <c r="E42" s="2"/>
      <c r="F42" s="2">
        <v>80</v>
      </c>
      <c r="G42" s="14"/>
      <c r="H42" s="14"/>
      <c r="I42" s="14"/>
      <c r="J42" s="14"/>
    </row>
    <row r="43" spans="1:10" ht="24">
      <c r="A43" s="5"/>
      <c r="B43" s="13" t="s">
        <v>459</v>
      </c>
      <c r="C43" s="2" t="s">
        <v>456</v>
      </c>
      <c r="D43" s="2">
        <v>17</v>
      </c>
      <c r="E43" s="2">
        <v>34</v>
      </c>
      <c r="F43" s="2">
        <v>100</v>
      </c>
      <c r="G43" s="14"/>
      <c r="H43" s="18"/>
      <c r="I43" s="18"/>
      <c r="J43" s="18"/>
    </row>
    <row r="44" spans="1:10" ht="24">
      <c r="A44" s="21" t="s">
        <v>460</v>
      </c>
      <c r="B44" s="13" t="s">
        <v>461</v>
      </c>
      <c r="C44" s="2" t="s">
        <v>462</v>
      </c>
      <c r="D44" s="2">
        <v>5</v>
      </c>
      <c r="E44" s="2">
        <v>12</v>
      </c>
      <c r="F44" s="2">
        <v>70</v>
      </c>
      <c r="G44" s="14"/>
      <c r="H44" s="2"/>
      <c r="I44" s="2">
        <v>11</v>
      </c>
      <c r="J44" s="2">
        <v>7</v>
      </c>
    </row>
    <row r="45" spans="1:10" ht="12">
      <c r="A45" s="16" t="s">
        <v>463</v>
      </c>
      <c r="B45" s="27" t="s">
        <v>140</v>
      </c>
      <c r="C45" s="2" t="s">
        <v>141</v>
      </c>
      <c r="D45" s="2"/>
      <c r="E45" s="2"/>
      <c r="F45" s="2">
        <v>70</v>
      </c>
      <c r="G45" s="24"/>
      <c r="H45" s="2">
        <v>10</v>
      </c>
      <c r="I45" s="2">
        <v>15</v>
      </c>
      <c r="J45" s="2">
        <v>29</v>
      </c>
    </row>
    <row r="46" spans="1:10" ht="12">
      <c r="A46" s="1" t="s">
        <v>464</v>
      </c>
      <c r="B46" s="13" t="s">
        <v>316</v>
      </c>
      <c r="C46" s="2" t="s">
        <v>465</v>
      </c>
      <c r="D46" s="2"/>
      <c r="E46" s="2"/>
      <c r="F46" s="2">
        <v>120</v>
      </c>
      <c r="G46" s="14"/>
      <c r="H46" s="14">
        <v>15</v>
      </c>
      <c r="I46" s="14">
        <v>21</v>
      </c>
      <c r="J46" s="14"/>
    </row>
    <row r="47" spans="1:10" ht="12">
      <c r="A47" s="5"/>
      <c r="B47" s="13" t="s">
        <v>362</v>
      </c>
      <c r="C47" s="2" t="s">
        <v>465</v>
      </c>
      <c r="D47" s="2"/>
      <c r="E47" s="2"/>
      <c r="F47" s="2">
        <v>120</v>
      </c>
      <c r="G47" s="18"/>
      <c r="H47" s="18"/>
      <c r="I47" s="18"/>
      <c r="J47" s="18"/>
    </row>
    <row r="48" spans="1:10" ht="12">
      <c r="A48" s="1" t="s">
        <v>466</v>
      </c>
      <c r="B48" s="17" t="s">
        <v>467</v>
      </c>
      <c r="C48" s="18" t="s">
        <v>468</v>
      </c>
      <c r="D48" s="18">
        <v>15</v>
      </c>
      <c r="E48" s="18">
        <v>28</v>
      </c>
      <c r="F48" s="18">
        <v>150</v>
      </c>
      <c r="G48" s="14"/>
      <c r="H48" s="14">
        <v>10</v>
      </c>
      <c r="I48" s="14">
        <v>20</v>
      </c>
      <c r="J48" s="14"/>
    </row>
    <row r="49" spans="1:10" ht="24">
      <c r="A49" s="5"/>
      <c r="B49" s="17" t="s">
        <v>469</v>
      </c>
      <c r="C49" s="18" t="s">
        <v>470</v>
      </c>
      <c r="D49" s="18">
        <v>14</v>
      </c>
      <c r="E49" s="18">
        <v>14</v>
      </c>
      <c r="F49" s="18">
        <v>200</v>
      </c>
      <c r="G49" s="14"/>
      <c r="H49" s="18"/>
      <c r="I49" s="18"/>
      <c r="J49" s="18"/>
    </row>
    <row r="50" spans="1:10" ht="24">
      <c r="A50" s="20" t="s">
        <v>471</v>
      </c>
      <c r="B50" s="23" t="s">
        <v>61</v>
      </c>
      <c r="C50" s="14" t="s">
        <v>468</v>
      </c>
      <c r="D50" s="14"/>
      <c r="E50" s="14"/>
      <c r="F50" s="14">
        <v>100</v>
      </c>
      <c r="G50" s="14"/>
      <c r="H50" s="14"/>
      <c r="I50" s="14"/>
      <c r="J50" s="14"/>
    </row>
    <row r="51" spans="2:10" ht="12">
      <c r="B51" s="32" t="s">
        <v>472</v>
      </c>
      <c r="C51" s="31" t="s">
        <v>473</v>
      </c>
      <c r="D51" s="31"/>
      <c r="E51" s="31"/>
      <c r="F51" s="140">
        <v>80</v>
      </c>
      <c r="G51" s="14"/>
      <c r="H51" s="14">
        <v>13</v>
      </c>
      <c r="I51" s="14">
        <v>19</v>
      </c>
      <c r="J51" s="14">
        <v>1</v>
      </c>
    </row>
    <row r="52" spans="1:10" ht="12">
      <c r="A52" s="1"/>
      <c r="B52" s="17"/>
      <c r="C52" s="18" t="s">
        <v>474</v>
      </c>
      <c r="D52" s="18"/>
      <c r="E52" s="18"/>
      <c r="F52" s="142"/>
      <c r="G52" s="14"/>
      <c r="H52" s="14"/>
      <c r="I52" s="14"/>
      <c r="J52" s="14"/>
    </row>
    <row r="53" spans="1:10" ht="12">
      <c r="A53" s="1"/>
      <c r="B53" s="23" t="s">
        <v>475</v>
      </c>
      <c r="C53" s="14" t="s">
        <v>473</v>
      </c>
      <c r="D53" s="14"/>
      <c r="E53" s="14"/>
      <c r="F53" s="14">
        <v>100</v>
      </c>
      <c r="G53" s="14"/>
      <c r="H53" s="14"/>
      <c r="I53" s="14"/>
      <c r="J53" s="14"/>
    </row>
    <row r="54" spans="1:10" ht="12">
      <c r="A54" s="1"/>
      <c r="B54" s="23"/>
      <c r="C54" s="14" t="s">
        <v>476</v>
      </c>
      <c r="D54" s="14"/>
      <c r="E54" s="14"/>
      <c r="F54" s="14"/>
      <c r="G54" s="14"/>
      <c r="H54" s="14"/>
      <c r="I54" s="14"/>
      <c r="J54" s="14"/>
    </row>
    <row r="55" spans="1:10" ht="12">
      <c r="A55" s="1"/>
      <c r="B55" s="23"/>
      <c r="C55" s="14" t="s">
        <v>474</v>
      </c>
      <c r="D55" s="14"/>
      <c r="E55" s="14"/>
      <c r="F55" s="14"/>
      <c r="G55" s="14"/>
      <c r="H55" s="14"/>
      <c r="I55" s="14"/>
      <c r="J55" s="14"/>
    </row>
    <row r="56" spans="1:10" ht="12">
      <c r="A56" s="1"/>
      <c r="B56" s="13" t="s">
        <v>477</v>
      </c>
      <c r="C56" s="2" t="s">
        <v>473</v>
      </c>
      <c r="D56" s="2"/>
      <c r="E56" s="2"/>
      <c r="F56" s="2">
        <v>80</v>
      </c>
      <c r="G56" s="14"/>
      <c r="H56" s="14"/>
      <c r="I56" s="14"/>
      <c r="J56" s="14"/>
    </row>
    <row r="57" spans="1:10" ht="12">
      <c r="A57" s="1"/>
      <c r="B57" s="13" t="s">
        <v>478</v>
      </c>
      <c r="C57" s="2" t="s">
        <v>473</v>
      </c>
      <c r="D57" s="2">
        <v>33</v>
      </c>
      <c r="E57" s="2">
        <v>39</v>
      </c>
      <c r="F57" s="2">
        <v>100</v>
      </c>
      <c r="G57" s="14"/>
      <c r="H57" s="14"/>
      <c r="I57" s="14"/>
      <c r="J57" s="14"/>
    </row>
    <row r="58" spans="1:10" ht="12">
      <c r="A58" s="1"/>
      <c r="B58" s="13" t="s">
        <v>142</v>
      </c>
      <c r="C58" s="2" t="s">
        <v>143</v>
      </c>
      <c r="D58" s="2"/>
      <c r="E58" s="2"/>
      <c r="F58" s="2"/>
      <c r="G58" s="14"/>
      <c r="H58" s="14"/>
      <c r="I58" s="14"/>
      <c r="J58" s="14"/>
    </row>
    <row r="59" spans="1:10" ht="12">
      <c r="A59" s="7" t="s">
        <v>479</v>
      </c>
      <c r="B59" s="13" t="s">
        <v>480</v>
      </c>
      <c r="C59" s="2" t="s">
        <v>481</v>
      </c>
      <c r="D59" s="2"/>
      <c r="E59" s="2"/>
      <c r="F59" s="2">
        <v>100</v>
      </c>
      <c r="G59" s="14"/>
      <c r="H59" s="31">
        <v>4</v>
      </c>
      <c r="I59" s="31">
        <v>19</v>
      </c>
      <c r="J59" s="31">
        <v>7</v>
      </c>
    </row>
    <row r="60" spans="1:10" ht="12">
      <c r="A60" s="1"/>
      <c r="B60" s="13" t="s">
        <v>482</v>
      </c>
      <c r="C60" s="2" t="s">
        <v>483</v>
      </c>
      <c r="D60" s="2"/>
      <c r="E60" s="2"/>
      <c r="F60" s="2">
        <v>50</v>
      </c>
      <c r="G60" s="14"/>
      <c r="H60" s="14"/>
      <c r="I60" s="14"/>
      <c r="J60" s="14"/>
    </row>
    <row r="61" spans="1:10" ht="12">
      <c r="A61" s="1"/>
      <c r="B61" s="13" t="s">
        <v>484</v>
      </c>
      <c r="C61" s="2" t="s">
        <v>481</v>
      </c>
      <c r="D61" s="2"/>
      <c r="E61" s="2"/>
      <c r="F61" s="2">
        <v>80</v>
      </c>
      <c r="G61" s="14"/>
      <c r="H61" s="14"/>
      <c r="I61" s="14"/>
      <c r="J61" s="14"/>
    </row>
    <row r="62" spans="1:10" ht="12">
      <c r="A62" s="1"/>
      <c r="B62" s="13" t="s">
        <v>485</v>
      </c>
      <c r="C62" s="2" t="s">
        <v>483</v>
      </c>
      <c r="D62" s="2">
        <v>16</v>
      </c>
      <c r="E62" s="2">
        <v>39</v>
      </c>
      <c r="F62" s="2">
        <v>80</v>
      </c>
      <c r="G62" s="14"/>
      <c r="H62" s="14"/>
      <c r="I62" s="14"/>
      <c r="J62" s="14"/>
    </row>
    <row r="63" spans="1:10" ht="12">
      <c r="A63" s="1"/>
      <c r="B63" s="13" t="s">
        <v>486</v>
      </c>
      <c r="C63" s="2" t="s">
        <v>483</v>
      </c>
      <c r="D63" s="2">
        <v>7</v>
      </c>
      <c r="E63" s="2">
        <v>10</v>
      </c>
      <c r="F63" s="2">
        <v>21</v>
      </c>
      <c r="G63" s="14"/>
      <c r="H63" s="14"/>
      <c r="I63" s="14"/>
      <c r="J63" s="14"/>
    </row>
    <row r="64" spans="1:10" ht="24">
      <c r="A64" s="1"/>
      <c r="B64" s="13" t="s">
        <v>220</v>
      </c>
      <c r="C64" s="2" t="s">
        <v>481</v>
      </c>
      <c r="D64" s="2">
        <v>5</v>
      </c>
      <c r="E64" s="2">
        <v>15</v>
      </c>
      <c r="F64" s="2">
        <v>50</v>
      </c>
      <c r="G64" s="14"/>
      <c r="H64" s="18"/>
      <c r="I64" s="18"/>
      <c r="J64" s="18"/>
    </row>
    <row r="65" spans="1:10" ht="24">
      <c r="A65" s="1"/>
      <c r="B65" s="13" t="s">
        <v>62</v>
      </c>
      <c r="C65" s="2" t="s">
        <v>481</v>
      </c>
      <c r="D65" s="2">
        <v>5</v>
      </c>
      <c r="E65" s="2">
        <v>15</v>
      </c>
      <c r="F65" s="2">
        <v>25</v>
      </c>
      <c r="G65" s="14"/>
      <c r="H65" s="14"/>
      <c r="I65" s="14"/>
      <c r="J65" s="14"/>
    </row>
    <row r="66" spans="1:10" ht="12">
      <c r="A66" s="7" t="s">
        <v>487</v>
      </c>
      <c r="B66" s="13" t="s">
        <v>437</v>
      </c>
      <c r="C66" s="2" t="s">
        <v>488</v>
      </c>
      <c r="D66" s="2"/>
      <c r="E66" s="2"/>
      <c r="F66" s="2">
        <v>150</v>
      </c>
      <c r="G66" s="14"/>
      <c r="H66" s="31">
        <v>8</v>
      </c>
      <c r="I66" s="31">
        <v>18</v>
      </c>
      <c r="J66" s="31"/>
    </row>
    <row r="67" spans="1:10" ht="12">
      <c r="A67" s="5"/>
      <c r="B67" s="17" t="s">
        <v>489</v>
      </c>
      <c r="C67" s="18" t="s">
        <v>488</v>
      </c>
      <c r="D67" s="18"/>
      <c r="E67" s="18"/>
      <c r="F67" s="18">
        <v>100</v>
      </c>
      <c r="G67" s="18"/>
      <c r="H67" s="18"/>
      <c r="I67" s="18"/>
      <c r="J67" s="18"/>
    </row>
    <row r="68" spans="2:10" ht="12">
      <c r="B68" s="92"/>
      <c r="C68" s="26"/>
      <c r="D68" s="93"/>
      <c r="F68" s="93"/>
      <c r="G68" s="93"/>
      <c r="H68" s="93"/>
      <c r="I68" s="93"/>
      <c r="J68" s="93"/>
    </row>
    <row r="69" spans="3:10" ht="12">
      <c r="C69" s="26"/>
      <c r="D69" s="93"/>
      <c r="E69" s="93"/>
      <c r="F69" s="93"/>
      <c r="G69" s="93"/>
      <c r="H69" s="93"/>
      <c r="I69" s="93"/>
      <c r="J69" s="93"/>
    </row>
    <row r="70" spans="2:10" ht="12">
      <c r="B70" s="27" t="s">
        <v>363</v>
      </c>
      <c r="C70" s="28"/>
      <c r="D70" s="2"/>
      <c r="E70" s="2">
        <f>SUM(E4:E69)</f>
        <v>558</v>
      </c>
      <c r="F70" s="94">
        <f>SUM(F4:F68)</f>
        <v>5261</v>
      </c>
      <c r="G70" s="14"/>
      <c r="H70" s="22">
        <f>SUM(H4:H68)</f>
        <v>191</v>
      </c>
      <c r="I70" s="22">
        <f>SUM(I4:I68)</f>
        <v>291</v>
      </c>
      <c r="J70" s="22">
        <f>SUM(J4:J69)</f>
        <v>78</v>
      </c>
    </row>
    <row r="71" spans="3:10" ht="12">
      <c r="C71" s="26"/>
      <c r="D71" s="93"/>
      <c r="E71" s="93"/>
      <c r="F71" s="93"/>
      <c r="G71" s="93"/>
      <c r="H71" s="93"/>
      <c r="I71" s="93"/>
      <c r="J71" s="93"/>
    </row>
    <row r="72" spans="3:10" ht="12">
      <c r="C72" s="26"/>
      <c r="D72" s="93"/>
      <c r="E72" s="93"/>
      <c r="F72" s="93"/>
      <c r="G72" s="93"/>
      <c r="H72" s="93"/>
      <c r="I72" s="93"/>
      <c r="J72" s="93"/>
    </row>
    <row r="73" spans="3:10" ht="12">
      <c r="C73" s="26"/>
      <c r="D73" s="93"/>
      <c r="E73" s="93"/>
      <c r="F73" s="93"/>
      <c r="G73" s="93"/>
      <c r="H73" s="93"/>
      <c r="I73" s="93"/>
      <c r="J73" s="93"/>
    </row>
    <row r="74" spans="3:10" ht="12">
      <c r="C74" s="26"/>
      <c r="D74" s="93"/>
      <c r="E74" s="93"/>
      <c r="F74" s="93"/>
      <c r="G74" s="93"/>
      <c r="H74" s="93"/>
      <c r="I74" s="93"/>
      <c r="J74" s="93"/>
    </row>
    <row r="75" spans="3:10" ht="12">
      <c r="C75" s="26"/>
      <c r="D75" s="93"/>
      <c r="E75" s="93"/>
      <c r="F75" s="93"/>
      <c r="G75" s="93"/>
      <c r="H75" s="93"/>
      <c r="I75" s="93"/>
      <c r="J75" s="93"/>
    </row>
    <row r="76" spans="3:10" ht="12">
      <c r="C76" s="26"/>
      <c r="D76" s="93"/>
      <c r="E76" s="93"/>
      <c r="F76" s="93"/>
      <c r="G76" s="93"/>
      <c r="H76" s="93"/>
      <c r="I76" s="93"/>
      <c r="J76" s="93"/>
    </row>
    <row r="77" spans="3:10" ht="12">
      <c r="C77" s="26"/>
      <c r="D77" s="93"/>
      <c r="E77" s="93"/>
      <c r="F77" s="93"/>
      <c r="G77" s="93"/>
      <c r="H77" s="93"/>
      <c r="I77" s="93"/>
      <c r="J77" s="93"/>
    </row>
    <row r="78" spans="3:10" ht="12">
      <c r="C78" s="26"/>
      <c r="D78" s="93"/>
      <c r="E78" s="93"/>
      <c r="F78" s="93"/>
      <c r="G78" s="93"/>
      <c r="H78" s="93"/>
      <c r="I78" s="93"/>
      <c r="J78" s="93"/>
    </row>
    <row r="79" spans="3:10" ht="12">
      <c r="C79" s="26"/>
      <c r="D79" s="93"/>
      <c r="E79" s="93"/>
      <c r="F79" s="93"/>
      <c r="G79" s="93"/>
      <c r="H79" s="93"/>
      <c r="I79" s="93"/>
      <c r="J79" s="93"/>
    </row>
    <row r="80" spans="3:10" ht="12">
      <c r="C80" s="26"/>
      <c r="D80" s="93"/>
      <c r="E80" s="93"/>
      <c r="F80" s="93"/>
      <c r="G80" s="93"/>
      <c r="H80" s="93"/>
      <c r="I80" s="93"/>
      <c r="J80" s="93"/>
    </row>
    <row r="81" spans="3:10" ht="12">
      <c r="C81" s="26"/>
      <c r="D81" s="93"/>
      <c r="E81" s="93"/>
      <c r="F81" s="93"/>
      <c r="G81" s="93"/>
      <c r="H81" s="93"/>
      <c r="I81" s="93"/>
      <c r="J81" s="93"/>
    </row>
    <row r="82" spans="3:10" ht="12">
      <c r="C82" s="26"/>
      <c r="D82" s="93"/>
      <c r="E82" s="93"/>
      <c r="F82" s="93"/>
      <c r="G82" s="93"/>
      <c r="H82" s="93"/>
      <c r="I82" s="93"/>
      <c r="J82" s="93"/>
    </row>
    <row r="83" spans="3:10" ht="12">
      <c r="C83" s="26"/>
      <c r="D83" s="93"/>
      <c r="E83" s="93"/>
      <c r="F83" s="93"/>
      <c r="G83" s="93"/>
      <c r="H83" s="93"/>
      <c r="I83" s="93"/>
      <c r="J83" s="93"/>
    </row>
    <row r="84" spans="3:10" ht="12">
      <c r="C84" s="26"/>
      <c r="D84" s="93"/>
      <c r="E84" s="93"/>
      <c r="F84" s="93"/>
      <c r="G84" s="93"/>
      <c r="H84" s="93"/>
      <c r="I84" s="93"/>
      <c r="J84" s="93"/>
    </row>
    <row r="85" spans="3:10" ht="12">
      <c r="C85" s="26"/>
      <c r="D85" s="93"/>
      <c r="E85" s="93"/>
      <c r="F85" s="93"/>
      <c r="G85" s="93"/>
      <c r="H85" s="93"/>
      <c r="I85" s="93"/>
      <c r="J85" s="93"/>
    </row>
    <row r="86" spans="3:10" ht="12">
      <c r="C86" s="26"/>
      <c r="D86" s="93"/>
      <c r="E86" s="93"/>
      <c r="F86" s="93"/>
      <c r="G86" s="93"/>
      <c r="H86" s="93"/>
      <c r="I86" s="93"/>
      <c r="J86" s="93"/>
    </row>
    <row r="87" spans="3:10" s="34" customFormat="1" ht="12">
      <c r="C87" s="54"/>
      <c r="D87" s="132"/>
      <c r="E87" s="132"/>
      <c r="F87" s="132"/>
      <c r="G87" s="132"/>
      <c r="H87" s="132"/>
      <c r="I87" s="132"/>
      <c r="J87" s="132"/>
    </row>
    <row r="88" spans="3:10" s="34" customFormat="1" ht="12">
      <c r="C88" s="54"/>
      <c r="D88" s="132"/>
      <c r="E88" s="132"/>
      <c r="F88" s="132"/>
      <c r="G88" s="132"/>
      <c r="H88" s="132"/>
      <c r="I88" s="132"/>
      <c r="J88" s="132"/>
    </row>
    <row r="89" spans="3:10" s="34" customFormat="1" ht="12">
      <c r="C89" s="54"/>
      <c r="D89" s="132"/>
      <c r="E89" s="132"/>
      <c r="F89" s="132"/>
      <c r="G89" s="132"/>
      <c r="H89" s="132"/>
      <c r="I89" s="132"/>
      <c r="J89" s="132"/>
    </row>
    <row r="90" spans="3:10" s="34" customFormat="1" ht="12">
      <c r="C90" s="54"/>
      <c r="D90" s="132"/>
      <c r="E90" s="132"/>
      <c r="F90" s="132"/>
      <c r="G90" s="132"/>
      <c r="H90" s="132"/>
      <c r="I90" s="132"/>
      <c r="J90" s="132"/>
    </row>
    <row r="91" spans="3:10" s="34" customFormat="1" ht="12">
      <c r="C91" s="54"/>
      <c r="D91" s="132"/>
      <c r="E91" s="132"/>
      <c r="F91" s="132"/>
      <c r="G91" s="132"/>
      <c r="H91" s="132"/>
      <c r="I91" s="132"/>
      <c r="J91" s="132"/>
    </row>
    <row r="92" spans="3:10" s="34" customFormat="1" ht="12">
      <c r="C92" s="54"/>
      <c r="D92" s="132"/>
      <c r="E92" s="132"/>
      <c r="F92" s="132"/>
      <c r="G92" s="132"/>
      <c r="H92" s="132"/>
      <c r="I92" s="132"/>
      <c r="J92" s="132"/>
    </row>
    <row r="93" spans="3:10" s="34" customFormat="1" ht="12">
      <c r="C93" s="54"/>
      <c r="D93" s="132"/>
      <c r="E93" s="132"/>
      <c r="F93" s="132"/>
      <c r="G93" s="132"/>
      <c r="H93" s="132"/>
      <c r="I93" s="132"/>
      <c r="J93" s="132"/>
    </row>
    <row r="94" spans="3:10" s="34" customFormat="1" ht="12">
      <c r="C94" s="54"/>
      <c r="D94" s="132"/>
      <c r="E94" s="132"/>
      <c r="F94" s="132"/>
      <c r="G94" s="132"/>
      <c r="H94" s="132"/>
      <c r="I94" s="132"/>
      <c r="J94" s="132"/>
    </row>
    <row r="95" spans="3:10" s="34" customFormat="1" ht="12">
      <c r="C95" s="54"/>
      <c r="D95" s="132"/>
      <c r="E95" s="132"/>
      <c r="F95" s="132"/>
      <c r="G95" s="132"/>
      <c r="H95" s="132"/>
      <c r="I95" s="132"/>
      <c r="J95" s="132"/>
    </row>
    <row r="96" spans="3:10" s="34" customFormat="1" ht="12">
      <c r="C96" s="54"/>
      <c r="D96" s="132"/>
      <c r="E96" s="132"/>
      <c r="F96" s="132"/>
      <c r="G96" s="132"/>
      <c r="H96" s="132"/>
      <c r="I96" s="132"/>
      <c r="J96" s="132"/>
    </row>
    <row r="97" spans="3:10" ht="12.75" customHeight="1">
      <c r="C97" s="26"/>
      <c r="D97" s="93"/>
      <c r="E97" s="93"/>
      <c r="F97" s="93"/>
      <c r="G97" s="93"/>
      <c r="H97" s="93"/>
      <c r="I97" s="93"/>
      <c r="J97" s="93"/>
    </row>
    <row r="98" spans="3:10" ht="12">
      <c r="C98" s="26"/>
      <c r="D98" s="93"/>
      <c r="E98" s="93"/>
      <c r="F98" s="93"/>
      <c r="G98" s="93"/>
      <c r="H98" s="93"/>
      <c r="I98" s="93"/>
      <c r="J98" s="93"/>
    </row>
    <row r="99" spans="3:10" ht="12">
      <c r="C99" s="26"/>
      <c r="D99" s="93"/>
      <c r="E99" s="93"/>
      <c r="F99" s="93"/>
      <c r="G99" s="93"/>
      <c r="H99" s="93"/>
      <c r="I99" s="93"/>
      <c r="J99" s="93"/>
    </row>
    <row r="100" spans="3:10" ht="12">
      <c r="C100" s="26"/>
      <c r="D100" s="93"/>
      <c r="E100" s="93"/>
      <c r="F100" s="93"/>
      <c r="G100" s="93"/>
      <c r="H100" s="93"/>
      <c r="I100" s="93"/>
      <c r="J100" s="93"/>
    </row>
    <row r="101" spans="3:10" ht="12">
      <c r="C101" s="26"/>
      <c r="D101" s="93"/>
      <c r="E101" s="93"/>
      <c r="F101" s="93"/>
      <c r="G101" s="93"/>
      <c r="H101" s="93"/>
      <c r="I101" s="93"/>
      <c r="J101" s="93"/>
    </row>
    <row r="102" spans="3:10" ht="12">
      <c r="C102" s="26"/>
      <c r="D102" s="93"/>
      <c r="E102" s="93"/>
      <c r="F102" s="93"/>
      <c r="G102" s="93"/>
      <c r="H102" s="93"/>
      <c r="I102" s="93"/>
      <c r="J102" s="93"/>
    </row>
    <row r="103" spans="3:10" ht="12">
      <c r="C103" s="26"/>
      <c r="D103" s="93"/>
      <c r="E103" s="93"/>
      <c r="F103" s="93"/>
      <c r="G103" s="93"/>
      <c r="H103" s="93"/>
      <c r="I103" s="93"/>
      <c r="J103" s="93"/>
    </row>
    <row r="104" spans="3:10" ht="12">
      <c r="C104" s="26"/>
      <c r="D104" s="93"/>
      <c r="E104" s="93"/>
      <c r="F104" s="93"/>
      <c r="G104" s="93"/>
      <c r="H104" s="93"/>
      <c r="I104" s="93"/>
      <c r="J104" s="93"/>
    </row>
    <row r="105" spans="3:10" ht="12">
      <c r="C105" s="26"/>
      <c r="D105" s="93"/>
      <c r="E105" s="93"/>
      <c r="F105" s="93"/>
      <c r="G105" s="93"/>
      <c r="H105" s="93"/>
      <c r="I105" s="93"/>
      <c r="J105" s="93"/>
    </row>
    <row r="106" spans="3:10" ht="12">
      <c r="C106" s="26"/>
      <c r="D106" s="93"/>
      <c r="E106" s="93"/>
      <c r="F106" s="93"/>
      <c r="G106" s="93"/>
      <c r="H106" s="93"/>
      <c r="I106" s="93"/>
      <c r="J106" s="93"/>
    </row>
    <row r="107" spans="3:10" ht="12">
      <c r="C107" s="26"/>
      <c r="D107" s="93"/>
      <c r="E107" s="93"/>
      <c r="F107" s="93"/>
      <c r="G107" s="93"/>
      <c r="H107" s="93"/>
      <c r="I107" s="93"/>
      <c r="J107" s="93"/>
    </row>
    <row r="108" spans="3:10" ht="12">
      <c r="C108" s="26"/>
      <c r="D108" s="93"/>
      <c r="E108" s="93"/>
      <c r="F108" s="93"/>
      <c r="G108" s="93"/>
      <c r="H108" s="93"/>
      <c r="I108" s="93"/>
      <c r="J108" s="93"/>
    </row>
    <row r="109" spans="3:10" ht="12">
      <c r="C109" s="26"/>
      <c r="D109" s="93"/>
      <c r="E109" s="93"/>
      <c r="F109" s="93"/>
      <c r="G109" s="93"/>
      <c r="H109" s="93"/>
      <c r="I109" s="93"/>
      <c r="J109" s="93"/>
    </row>
    <row r="110" spans="3:10" ht="12">
      <c r="C110" s="26"/>
      <c r="D110" s="93"/>
      <c r="E110" s="93"/>
      <c r="F110" s="93"/>
      <c r="G110" s="93"/>
      <c r="H110" s="93"/>
      <c r="I110" s="93"/>
      <c r="J110" s="93"/>
    </row>
    <row r="111" spans="3:10" ht="12">
      <c r="C111" s="26"/>
      <c r="D111" s="93"/>
      <c r="E111" s="93"/>
      <c r="F111" s="93"/>
      <c r="G111" s="93"/>
      <c r="H111" s="93"/>
      <c r="I111" s="93"/>
      <c r="J111" s="93"/>
    </row>
    <row r="112" spans="3:10" ht="12">
      <c r="C112" s="26"/>
      <c r="D112" s="93"/>
      <c r="E112" s="93"/>
      <c r="F112" s="93"/>
      <c r="G112" s="93"/>
      <c r="H112" s="93"/>
      <c r="I112" s="93"/>
      <c r="J112" s="93"/>
    </row>
    <row r="113" spans="3:10" ht="12">
      <c r="C113" s="26"/>
      <c r="D113" s="93"/>
      <c r="E113" s="93"/>
      <c r="F113" s="93"/>
      <c r="G113" s="93"/>
      <c r="H113" s="93"/>
      <c r="I113" s="93"/>
      <c r="J113" s="93"/>
    </row>
    <row r="114" spans="3:10" ht="12">
      <c r="C114" s="26"/>
      <c r="D114" s="93"/>
      <c r="E114" s="93"/>
      <c r="F114" s="93"/>
      <c r="G114" s="93"/>
      <c r="H114" s="93"/>
      <c r="I114" s="93"/>
      <c r="J114" s="93"/>
    </row>
    <row r="115" spans="3:10" ht="12">
      <c r="C115" s="26"/>
      <c r="D115" s="93"/>
      <c r="E115" s="93"/>
      <c r="F115" s="93"/>
      <c r="G115" s="93"/>
      <c r="H115" s="93"/>
      <c r="I115" s="93"/>
      <c r="J115" s="93"/>
    </row>
    <row r="116" spans="3:10" ht="12">
      <c r="C116" s="26"/>
      <c r="D116" s="93"/>
      <c r="E116" s="93"/>
      <c r="F116" s="93"/>
      <c r="G116" s="93"/>
      <c r="H116" s="93"/>
      <c r="I116" s="93"/>
      <c r="J116" s="93"/>
    </row>
    <row r="117" spans="3:10" ht="12">
      <c r="C117" s="26"/>
      <c r="D117" s="93"/>
      <c r="E117" s="93"/>
      <c r="F117" s="93"/>
      <c r="G117" s="93"/>
      <c r="H117" s="93"/>
      <c r="I117" s="93"/>
      <c r="J117" s="93"/>
    </row>
    <row r="118" spans="3:10" ht="12">
      <c r="C118" s="26"/>
      <c r="D118" s="93"/>
      <c r="E118" s="93"/>
      <c r="F118" s="93"/>
      <c r="G118" s="93"/>
      <c r="H118" s="93"/>
      <c r="I118" s="93"/>
      <c r="J118" s="93"/>
    </row>
    <row r="119" spans="3:10" ht="12">
      <c r="C119" s="26"/>
      <c r="D119" s="93"/>
      <c r="E119" s="93"/>
      <c r="F119" s="93"/>
      <c r="G119" s="93"/>
      <c r="H119" s="93"/>
      <c r="I119" s="93"/>
      <c r="J119" s="93"/>
    </row>
    <row r="120" spans="3:10" ht="12">
      <c r="C120" s="26"/>
      <c r="D120" s="93"/>
      <c r="E120" s="93"/>
      <c r="F120" s="93"/>
      <c r="G120" s="93"/>
      <c r="H120" s="93"/>
      <c r="I120" s="93"/>
      <c r="J120" s="93"/>
    </row>
    <row r="121" spans="3:10" ht="12">
      <c r="C121" s="26"/>
      <c r="D121" s="93"/>
      <c r="E121" s="93"/>
      <c r="F121" s="93"/>
      <c r="G121" s="93"/>
      <c r="H121" s="93"/>
      <c r="I121" s="93"/>
      <c r="J121" s="93"/>
    </row>
    <row r="122" spans="3:10" ht="12">
      <c r="C122" s="26"/>
      <c r="D122" s="93"/>
      <c r="E122" s="93"/>
      <c r="F122" s="93"/>
      <c r="G122" s="93"/>
      <c r="H122" s="93"/>
      <c r="I122" s="93"/>
      <c r="J122" s="93"/>
    </row>
    <row r="123" spans="3:10" ht="12">
      <c r="C123" s="26"/>
      <c r="D123" s="93"/>
      <c r="E123" s="93"/>
      <c r="F123" s="93"/>
      <c r="G123" s="93"/>
      <c r="H123" s="93"/>
      <c r="I123" s="93"/>
      <c r="J123" s="93"/>
    </row>
    <row r="124" spans="3:10" ht="12">
      <c r="C124" s="26"/>
      <c r="D124" s="93"/>
      <c r="E124" s="93"/>
      <c r="F124" s="93"/>
      <c r="G124" s="93"/>
      <c r="H124" s="93"/>
      <c r="I124" s="93"/>
      <c r="J124" s="93"/>
    </row>
    <row r="125" spans="3:10" ht="12">
      <c r="C125" s="26"/>
      <c r="D125" s="93"/>
      <c r="E125" s="93"/>
      <c r="F125" s="93"/>
      <c r="G125" s="93"/>
      <c r="H125" s="93"/>
      <c r="I125" s="93"/>
      <c r="J125" s="93"/>
    </row>
    <row r="126" spans="3:10" ht="12">
      <c r="C126" s="26"/>
      <c r="D126" s="93"/>
      <c r="E126" s="93"/>
      <c r="F126" s="93"/>
      <c r="G126" s="93"/>
      <c r="H126" s="93"/>
      <c r="I126" s="93"/>
      <c r="J126" s="93"/>
    </row>
    <row r="127" spans="3:10" ht="12">
      <c r="C127" s="26"/>
      <c r="D127" s="93"/>
      <c r="E127" s="93"/>
      <c r="F127" s="93"/>
      <c r="G127" s="93"/>
      <c r="H127" s="93"/>
      <c r="I127" s="93"/>
      <c r="J127" s="93"/>
    </row>
    <row r="128" spans="3:10" ht="12">
      <c r="C128" s="26"/>
      <c r="D128" s="93"/>
      <c r="E128" s="93"/>
      <c r="F128" s="93"/>
      <c r="G128" s="93"/>
      <c r="H128" s="93"/>
      <c r="I128" s="93"/>
      <c r="J128" s="93"/>
    </row>
    <row r="129" spans="3:10" ht="12">
      <c r="C129" s="26"/>
      <c r="D129" s="93"/>
      <c r="E129" s="93"/>
      <c r="F129" s="93"/>
      <c r="G129" s="93"/>
      <c r="H129" s="93"/>
      <c r="I129" s="93"/>
      <c r="J129" s="93"/>
    </row>
    <row r="130" spans="3:10" ht="12">
      <c r="C130" s="26"/>
      <c r="D130" s="93"/>
      <c r="E130" s="93"/>
      <c r="F130" s="93"/>
      <c r="G130" s="93"/>
      <c r="H130" s="93"/>
      <c r="I130" s="93"/>
      <c r="J130" s="93"/>
    </row>
    <row r="131" spans="3:10" ht="12">
      <c r="C131" s="26"/>
      <c r="D131" s="93"/>
      <c r="E131" s="93"/>
      <c r="F131" s="93"/>
      <c r="G131" s="93"/>
      <c r="H131" s="93"/>
      <c r="I131" s="93"/>
      <c r="J131" s="93"/>
    </row>
    <row r="132" spans="3:10" ht="12">
      <c r="C132" s="26"/>
      <c r="D132" s="93"/>
      <c r="E132" s="93"/>
      <c r="F132" s="93"/>
      <c r="G132" s="93"/>
      <c r="H132" s="93"/>
      <c r="I132" s="93"/>
      <c r="J132" s="93"/>
    </row>
    <row r="133" spans="3:10" ht="12">
      <c r="C133" s="26"/>
      <c r="D133" s="93"/>
      <c r="E133" s="93"/>
      <c r="F133" s="93"/>
      <c r="G133" s="93"/>
      <c r="H133" s="93"/>
      <c r="I133" s="93"/>
      <c r="J133" s="93"/>
    </row>
    <row r="134" spans="3:10" ht="12">
      <c r="C134" s="26"/>
      <c r="D134" s="93"/>
      <c r="E134" s="93"/>
      <c r="F134" s="93"/>
      <c r="G134" s="93"/>
      <c r="H134" s="93"/>
      <c r="I134" s="93"/>
      <c r="J134" s="93"/>
    </row>
    <row r="135" spans="3:10" ht="12">
      <c r="C135" s="26"/>
      <c r="D135" s="93"/>
      <c r="E135" s="93"/>
      <c r="F135" s="93"/>
      <c r="G135" s="93"/>
      <c r="H135" s="93"/>
      <c r="I135" s="93"/>
      <c r="J135" s="93"/>
    </row>
    <row r="136" spans="3:10" ht="12">
      <c r="C136" s="26"/>
      <c r="D136" s="93"/>
      <c r="E136" s="93"/>
      <c r="F136" s="93"/>
      <c r="G136" s="93"/>
      <c r="H136" s="93"/>
      <c r="I136" s="93"/>
      <c r="J136" s="93"/>
    </row>
    <row r="137" spans="3:10" ht="12">
      <c r="C137" s="26"/>
      <c r="D137" s="93"/>
      <c r="E137" s="93"/>
      <c r="F137" s="93"/>
      <c r="G137" s="93"/>
      <c r="H137" s="93"/>
      <c r="I137" s="93"/>
      <c r="J137" s="93"/>
    </row>
    <row r="138" spans="3:10" ht="12">
      <c r="C138" s="26"/>
      <c r="D138" s="93"/>
      <c r="E138" s="93"/>
      <c r="F138" s="93"/>
      <c r="G138" s="93"/>
      <c r="H138" s="93"/>
      <c r="I138" s="93"/>
      <c r="J138" s="93"/>
    </row>
    <row r="139" spans="3:10" ht="12">
      <c r="C139" s="26"/>
      <c r="D139" s="93"/>
      <c r="E139" s="93"/>
      <c r="F139" s="93"/>
      <c r="G139" s="93"/>
      <c r="H139" s="93"/>
      <c r="I139" s="93"/>
      <c r="J139" s="93"/>
    </row>
    <row r="140" spans="3:10" ht="12">
      <c r="C140" s="26"/>
      <c r="D140" s="93"/>
      <c r="E140" s="93"/>
      <c r="F140" s="93"/>
      <c r="G140" s="93"/>
      <c r="H140" s="93"/>
      <c r="I140" s="93"/>
      <c r="J140" s="93"/>
    </row>
    <row r="141" spans="3:10" ht="12">
      <c r="C141" s="26"/>
      <c r="D141" s="93"/>
      <c r="E141" s="93"/>
      <c r="F141" s="93"/>
      <c r="G141" s="93"/>
      <c r="H141" s="93"/>
      <c r="I141" s="93"/>
      <c r="J141" s="93"/>
    </row>
    <row r="142" spans="3:10" ht="12">
      <c r="C142" s="26"/>
      <c r="D142" s="93"/>
      <c r="E142" s="93"/>
      <c r="F142" s="93"/>
      <c r="G142" s="93"/>
      <c r="H142" s="93"/>
      <c r="I142" s="93"/>
      <c r="J142" s="93"/>
    </row>
    <row r="143" spans="3:10" ht="12">
      <c r="C143" s="26"/>
      <c r="D143" s="93"/>
      <c r="E143" s="93"/>
      <c r="F143" s="93"/>
      <c r="G143" s="93"/>
      <c r="H143" s="93"/>
      <c r="I143" s="93"/>
      <c r="J143" s="93"/>
    </row>
    <row r="144" spans="3:10" ht="12">
      <c r="C144" s="26"/>
      <c r="D144" s="93"/>
      <c r="E144" s="93"/>
      <c r="F144" s="93"/>
      <c r="G144" s="93"/>
      <c r="H144" s="93"/>
      <c r="I144" s="93"/>
      <c r="J144" s="93"/>
    </row>
    <row r="145" spans="3:10" ht="12">
      <c r="C145" s="26"/>
      <c r="D145" s="93"/>
      <c r="E145" s="93"/>
      <c r="F145" s="93"/>
      <c r="G145" s="93"/>
      <c r="H145" s="93"/>
      <c r="I145" s="93"/>
      <c r="J145" s="93"/>
    </row>
    <row r="146" spans="3:10" ht="12">
      <c r="C146" s="26"/>
      <c r="D146" s="93"/>
      <c r="E146" s="93"/>
      <c r="F146" s="93"/>
      <c r="G146" s="93"/>
      <c r="H146" s="93"/>
      <c r="I146" s="93"/>
      <c r="J146" s="93"/>
    </row>
    <row r="147" spans="3:10" ht="12">
      <c r="C147" s="26"/>
      <c r="D147" s="93"/>
      <c r="E147" s="93"/>
      <c r="F147" s="93"/>
      <c r="G147" s="93"/>
      <c r="H147" s="93"/>
      <c r="I147" s="93"/>
      <c r="J147" s="93"/>
    </row>
    <row r="148" spans="3:10" ht="12">
      <c r="C148" s="26"/>
      <c r="D148" s="93"/>
      <c r="E148" s="93"/>
      <c r="F148" s="93"/>
      <c r="G148" s="93"/>
      <c r="H148" s="93"/>
      <c r="I148" s="93"/>
      <c r="J148" s="93"/>
    </row>
    <row r="149" spans="3:10" ht="12">
      <c r="C149" s="26"/>
      <c r="D149" s="93"/>
      <c r="E149" s="93"/>
      <c r="F149" s="93"/>
      <c r="G149" s="93"/>
      <c r="H149" s="93"/>
      <c r="I149" s="93"/>
      <c r="J149" s="93"/>
    </row>
    <row r="150" spans="3:10" ht="12">
      <c r="C150" s="26"/>
      <c r="D150" s="93"/>
      <c r="E150" s="93"/>
      <c r="F150" s="93"/>
      <c r="G150" s="93"/>
      <c r="H150" s="93"/>
      <c r="I150" s="93"/>
      <c r="J150" s="93"/>
    </row>
    <row r="151" spans="3:10" ht="12">
      <c r="C151" s="26"/>
      <c r="D151" s="93"/>
      <c r="E151" s="93"/>
      <c r="F151" s="93"/>
      <c r="G151" s="93"/>
      <c r="H151" s="93"/>
      <c r="I151" s="93"/>
      <c r="J151" s="93"/>
    </row>
    <row r="152" spans="3:10" ht="12">
      <c r="C152" s="26"/>
      <c r="D152" s="93"/>
      <c r="E152" s="93"/>
      <c r="F152" s="93"/>
      <c r="G152" s="93"/>
      <c r="H152" s="93"/>
      <c r="I152" s="93"/>
      <c r="J152" s="93"/>
    </row>
    <row r="153" spans="3:10" ht="12">
      <c r="C153" s="26"/>
      <c r="D153" s="93"/>
      <c r="E153" s="93"/>
      <c r="F153" s="93"/>
      <c r="G153" s="93"/>
      <c r="H153" s="93"/>
      <c r="I153" s="93"/>
      <c r="J153" s="93"/>
    </row>
    <row r="154" spans="3:10" ht="12">
      <c r="C154" s="26"/>
      <c r="D154" s="93"/>
      <c r="E154" s="93"/>
      <c r="F154" s="93"/>
      <c r="G154" s="93"/>
      <c r="H154" s="93"/>
      <c r="I154" s="93"/>
      <c r="J154" s="93"/>
    </row>
    <row r="155" spans="3:10" ht="12">
      <c r="C155" s="26"/>
      <c r="D155" s="93"/>
      <c r="E155" s="93"/>
      <c r="F155" s="93"/>
      <c r="G155" s="93"/>
      <c r="H155" s="93"/>
      <c r="I155" s="93"/>
      <c r="J155" s="93"/>
    </row>
    <row r="156" ht="12">
      <c r="C156" s="26"/>
    </row>
    <row r="157" ht="12">
      <c r="C157" s="26"/>
    </row>
    <row r="158" ht="12">
      <c r="C158" s="26"/>
    </row>
    <row r="159" ht="12">
      <c r="C159" s="26"/>
    </row>
    <row r="160" ht="12">
      <c r="C160" s="26"/>
    </row>
    <row r="161" ht="12">
      <c r="C161" s="26"/>
    </row>
    <row r="162" ht="12">
      <c r="C162" s="26"/>
    </row>
    <row r="163" ht="12">
      <c r="C163" s="26"/>
    </row>
    <row r="164" ht="12">
      <c r="C164" s="26"/>
    </row>
    <row r="165" ht="12">
      <c r="C165" s="26"/>
    </row>
    <row r="166" ht="12">
      <c r="C166" s="26"/>
    </row>
    <row r="167" ht="12">
      <c r="C167" s="26"/>
    </row>
    <row r="168" ht="12">
      <c r="C168" s="26"/>
    </row>
    <row r="169" ht="12">
      <c r="C169" s="26"/>
    </row>
    <row r="170" ht="12">
      <c r="C170" s="26"/>
    </row>
    <row r="171" ht="12">
      <c r="C171" s="26"/>
    </row>
    <row r="172" ht="12">
      <c r="C172" s="26"/>
    </row>
    <row r="173" ht="12">
      <c r="C173" s="26"/>
    </row>
    <row r="174" ht="12">
      <c r="C174" s="26"/>
    </row>
    <row r="175" ht="12">
      <c r="C175" s="26"/>
    </row>
    <row r="176" ht="12">
      <c r="C176" s="26"/>
    </row>
    <row r="177" ht="12">
      <c r="C177" s="26"/>
    </row>
    <row r="178" ht="12">
      <c r="C178" s="26"/>
    </row>
    <row r="179" ht="12">
      <c r="C179" s="26"/>
    </row>
    <row r="180" ht="12">
      <c r="C180" s="26"/>
    </row>
    <row r="181" ht="12">
      <c r="C181" s="26"/>
    </row>
    <row r="182" ht="12">
      <c r="C182" s="26"/>
    </row>
    <row r="183" ht="12">
      <c r="C183" s="26"/>
    </row>
    <row r="184" ht="12">
      <c r="C184" s="26"/>
    </row>
    <row r="185" ht="12">
      <c r="C185" s="26"/>
    </row>
    <row r="186" ht="12">
      <c r="C186" s="26"/>
    </row>
    <row r="187" ht="12">
      <c r="C187" s="26"/>
    </row>
    <row r="188" ht="12">
      <c r="C188" s="26"/>
    </row>
    <row r="189" ht="12">
      <c r="C189" s="26"/>
    </row>
    <row r="190" ht="12">
      <c r="C190" s="26"/>
    </row>
    <row r="191" ht="12">
      <c r="C191" s="26"/>
    </row>
    <row r="192" ht="12">
      <c r="C192" s="26"/>
    </row>
    <row r="193" ht="12">
      <c r="C193" s="26"/>
    </row>
    <row r="194" ht="12">
      <c r="C194" s="26"/>
    </row>
    <row r="195" ht="12">
      <c r="C195" s="26"/>
    </row>
    <row r="196" ht="12">
      <c r="C196" s="26"/>
    </row>
    <row r="197" ht="12">
      <c r="C197" s="26"/>
    </row>
    <row r="198" ht="12">
      <c r="C198" s="26"/>
    </row>
    <row r="199" ht="12">
      <c r="C199" s="26"/>
    </row>
    <row r="200" ht="12">
      <c r="C200" s="26"/>
    </row>
    <row r="201" ht="12">
      <c r="C201" s="26"/>
    </row>
    <row r="202" ht="12">
      <c r="C202" s="26"/>
    </row>
    <row r="203" ht="12">
      <c r="C203" s="26"/>
    </row>
    <row r="204" ht="12">
      <c r="C204" s="26"/>
    </row>
    <row r="205" ht="12">
      <c r="C205" s="26"/>
    </row>
    <row r="206" ht="12">
      <c r="C206" s="26"/>
    </row>
    <row r="207" ht="12">
      <c r="C207" s="26"/>
    </row>
    <row r="208" ht="12">
      <c r="C208" s="26"/>
    </row>
    <row r="209" ht="12">
      <c r="C209" s="26"/>
    </row>
    <row r="210" ht="12">
      <c r="C210" s="26"/>
    </row>
    <row r="211" ht="12">
      <c r="C211" s="26"/>
    </row>
    <row r="212" ht="12">
      <c r="C212" s="26"/>
    </row>
    <row r="213" ht="12">
      <c r="C213" s="26"/>
    </row>
    <row r="214" ht="12">
      <c r="C214" s="26"/>
    </row>
    <row r="215" ht="12">
      <c r="C215" s="26"/>
    </row>
    <row r="216" ht="12">
      <c r="C216" s="26"/>
    </row>
    <row r="217" ht="12">
      <c r="C217" s="26"/>
    </row>
    <row r="218" ht="12">
      <c r="C218" s="26"/>
    </row>
    <row r="219" ht="12">
      <c r="C219" s="26"/>
    </row>
    <row r="220" ht="12">
      <c r="C220" s="26"/>
    </row>
    <row r="221" ht="12">
      <c r="C221" s="26"/>
    </row>
    <row r="222" ht="12">
      <c r="C222" s="26"/>
    </row>
    <row r="223" ht="12">
      <c r="C223" s="26"/>
    </row>
    <row r="224" ht="12">
      <c r="C224" s="26"/>
    </row>
    <row r="225" ht="12">
      <c r="C225" s="26"/>
    </row>
    <row r="226" ht="12">
      <c r="C226" s="26"/>
    </row>
    <row r="227" ht="12">
      <c r="C227" s="26"/>
    </row>
    <row r="228" ht="12">
      <c r="C228" s="26"/>
    </row>
    <row r="229" ht="12">
      <c r="C229" s="26"/>
    </row>
    <row r="230" ht="12">
      <c r="C230" s="26"/>
    </row>
    <row r="231" ht="12">
      <c r="C231" s="26"/>
    </row>
    <row r="232" ht="12">
      <c r="C232" s="26"/>
    </row>
    <row r="233" ht="12">
      <c r="C233" s="26"/>
    </row>
    <row r="234" ht="12">
      <c r="C234" s="26"/>
    </row>
    <row r="235" ht="12">
      <c r="C235" s="26"/>
    </row>
    <row r="236" ht="12">
      <c r="C236" s="26"/>
    </row>
    <row r="237" ht="12">
      <c r="C237" s="26"/>
    </row>
    <row r="238" ht="12">
      <c r="C238" s="26"/>
    </row>
    <row r="239" ht="12">
      <c r="C239" s="26"/>
    </row>
    <row r="240" ht="12">
      <c r="C240" s="26"/>
    </row>
    <row r="241" ht="12">
      <c r="C241" s="26"/>
    </row>
    <row r="242" ht="12">
      <c r="C242" s="26"/>
    </row>
    <row r="243" ht="12">
      <c r="C243" s="26"/>
    </row>
    <row r="244" ht="12">
      <c r="C244" s="26"/>
    </row>
    <row r="245" ht="12">
      <c r="C245" s="26"/>
    </row>
    <row r="246" ht="12">
      <c r="C246" s="26"/>
    </row>
    <row r="247" ht="12">
      <c r="C247" s="26"/>
    </row>
    <row r="248" ht="12">
      <c r="C248" s="26"/>
    </row>
    <row r="249" ht="12">
      <c r="C249" s="26"/>
    </row>
    <row r="250" ht="12">
      <c r="C250" s="26"/>
    </row>
    <row r="251" ht="12">
      <c r="C251" s="26"/>
    </row>
    <row r="252" ht="12">
      <c r="C252" s="26"/>
    </row>
    <row r="253" ht="12">
      <c r="C253" s="26"/>
    </row>
    <row r="254" ht="12">
      <c r="C254" s="26"/>
    </row>
    <row r="255" ht="12">
      <c r="C255" s="26"/>
    </row>
    <row r="256" ht="12">
      <c r="C256" s="26"/>
    </row>
    <row r="257" ht="12">
      <c r="C257" s="26"/>
    </row>
    <row r="258" ht="12">
      <c r="C258" s="26"/>
    </row>
    <row r="259" ht="12">
      <c r="C259" s="26"/>
    </row>
    <row r="260" ht="12">
      <c r="C260" s="26"/>
    </row>
    <row r="261" ht="12">
      <c r="C261" s="26"/>
    </row>
    <row r="262" ht="12">
      <c r="C262" s="26"/>
    </row>
    <row r="263" ht="12">
      <c r="C263" s="26"/>
    </row>
    <row r="264" ht="12">
      <c r="C264" s="26"/>
    </row>
    <row r="265" ht="12">
      <c r="C265" s="26"/>
    </row>
    <row r="266" ht="12">
      <c r="C266" s="26"/>
    </row>
    <row r="267" ht="12">
      <c r="C267" s="26"/>
    </row>
    <row r="268" ht="12">
      <c r="C268" s="26"/>
    </row>
    <row r="269" ht="12">
      <c r="C269" s="26"/>
    </row>
    <row r="270" ht="12">
      <c r="C270" s="26"/>
    </row>
    <row r="271" ht="12">
      <c r="C271" s="26"/>
    </row>
    <row r="272" ht="12">
      <c r="C272" s="26"/>
    </row>
    <row r="273" ht="12">
      <c r="C273" s="26"/>
    </row>
    <row r="274" ht="12">
      <c r="C274" s="26"/>
    </row>
    <row r="275" ht="12">
      <c r="C275" s="26"/>
    </row>
    <row r="276" ht="12">
      <c r="C276" s="26"/>
    </row>
    <row r="277" ht="12">
      <c r="C277" s="26"/>
    </row>
    <row r="278" ht="12">
      <c r="C278" s="26"/>
    </row>
    <row r="279" ht="12">
      <c r="C279" s="26"/>
    </row>
    <row r="280" ht="12">
      <c r="C280" s="26"/>
    </row>
    <row r="281" ht="12">
      <c r="C281" s="26"/>
    </row>
    <row r="282" ht="12">
      <c r="C282" s="26"/>
    </row>
    <row r="283" ht="12">
      <c r="C283" s="26"/>
    </row>
    <row r="284" ht="12">
      <c r="C284" s="26"/>
    </row>
    <row r="285" ht="12">
      <c r="C285" s="26"/>
    </row>
    <row r="286" ht="12">
      <c r="C286" s="26"/>
    </row>
    <row r="287" ht="12">
      <c r="C287" s="26"/>
    </row>
    <row r="288" ht="12">
      <c r="C288" s="26"/>
    </row>
    <row r="289" ht="12">
      <c r="C289" s="26"/>
    </row>
    <row r="290" ht="12">
      <c r="C290" s="26"/>
    </row>
    <row r="291" ht="12">
      <c r="C291" s="26"/>
    </row>
    <row r="292" ht="12">
      <c r="C292" s="26"/>
    </row>
    <row r="293" ht="12">
      <c r="C293" s="26"/>
    </row>
    <row r="294" ht="12">
      <c r="C294" s="26"/>
    </row>
    <row r="295" ht="12">
      <c r="C295" s="26"/>
    </row>
    <row r="296" ht="12">
      <c r="C296" s="26"/>
    </row>
    <row r="297" ht="12">
      <c r="C297" s="26"/>
    </row>
    <row r="298" ht="12">
      <c r="C298" s="26"/>
    </row>
    <row r="299" ht="12">
      <c r="C299" s="26"/>
    </row>
    <row r="300" ht="12">
      <c r="C300" s="26"/>
    </row>
    <row r="301" ht="12">
      <c r="C301" s="26"/>
    </row>
    <row r="302" ht="12">
      <c r="C302" s="26"/>
    </row>
    <row r="303" ht="12">
      <c r="C303" s="26"/>
    </row>
    <row r="304" ht="12">
      <c r="C304" s="26"/>
    </row>
    <row r="305" ht="12">
      <c r="C305" s="26"/>
    </row>
    <row r="306" ht="12">
      <c r="C306" s="26"/>
    </row>
    <row r="307" ht="12">
      <c r="C307" s="26"/>
    </row>
    <row r="308" ht="12">
      <c r="C308" s="26"/>
    </row>
    <row r="309" ht="12">
      <c r="C309" s="26"/>
    </row>
    <row r="310" ht="12">
      <c r="C310" s="26"/>
    </row>
    <row r="311" ht="12">
      <c r="C311" s="26"/>
    </row>
    <row r="312" ht="12">
      <c r="C312" s="26"/>
    </row>
    <row r="313" ht="12">
      <c r="C313" s="26"/>
    </row>
    <row r="314" ht="12">
      <c r="C314" s="26"/>
    </row>
    <row r="315" ht="12">
      <c r="C315" s="26"/>
    </row>
    <row r="316" ht="12">
      <c r="C316" s="26"/>
    </row>
    <row r="317" ht="12">
      <c r="C317" s="26"/>
    </row>
    <row r="318" ht="12">
      <c r="C318" s="26"/>
    </row>
    <row r="319" ht="12">
      <c r="C319" s="26"/>
    </row>
    <row r="320" ht="12">
      <c r="C320" s="26"/>
    </row>
    <row r="321" ht="12">
      <c r="C321" s="26"/>
    </row>
    <row r="322" ht="12">
      <c r="C322" s="26"/>
    </row>
    <row r="323" ht="12">
      <c r="C323" s="26"/>
    </row>
    <row r="324" ht="12">
      <c r="C324" s="26"/>
    </row>
    <row r="325" ht="12">
      <c r="C325" s="26"/>
    </row>
    <row r="326" ht="12">
      <c r="C326" s="26"/>
    </row>
    <row r="327" ht="12">
      <c r="C327" s="26"/>
    </row>
    <row r="328" ht="12">
      <c r="C328" s="26"/>
    </row>
    <row r="329" ht="12">
      <c r="C329" s="26"/>
    </row>
    <row r="330" ht="12">
      <c r="C330" s="26"/>
    </row>
    <row r="331" ht="12">
      <c r="C331" s="26"/>
    </row>
    <row r="332" ht="12">
      <c r="C332" s="26"/>
    </row>
    <row r="333" ht="12">
      <c r="C333" s="26"/>
    </row>
    <row r="334" ht="12">
      <c r="C334" s="26"/>
    </row>
    <row r="335" ht="12">
      <c r="C335" s="26"/>
    </row>
    <row r="336" ht="12">
      <c r="C336" s="26"/>
    </row>
    <row r="337" ht="12">
      <c r="C337" s="26"/>
    </row>
    <row r="338" ht="12">
      <c r="C338" s="26"/>
    </row>
    <row r="339" ht="12">
      <c r="C339" s="26"/>
    </row>
    <row r="340" ht="12">
      <c r="C340" s="26"/>
    </row>
    <row r="341" ht="12">
      <c r="C341" s="26"/>
    </row>
    <row r="342" ht="12">
      <c r="C342" s="26"/>
    </row>
    <row r="343" ht="12">
      <c r="C343" s="26"/>
    </row>
    <row r="344" ht="12">
      <c r="C344" s="26"/>
    </row>
    <row r="345" ht="12">
      <c r="C345" s="26"/>
    </row>
    <row r="346" ht="12">
      <c r="C346" s="26"/>
    </row>
    <row r="347" ht="12">
      <c r="C347" s="26"/>
    </row>
    <row r="348" ht="12">
      <c r="C348" s="26"/>
    </row>
    <row r="349" ht="12">
      <c r="C349" s="26"/>
    </row>
    <row r="350" ht="12">
      <c r="C350" s="26"/>
    </row>
  </sheetData>
  <mergeCells count="11">
    <mergeCell ref="A1:A3"/>
    <mergeCell ref="B1:D1"/>
    <mergeCell ref="H1:J1"/>
    <mergeCell ref="B2:B3"/>
    <mergeCell ref="C2:C3"/>
    <mergeCell ref="D2:D3"/>
    <mergeCell ref="E2:F2"/>
    <mergeCell ref="H2:H3"/>
    <mergeCell ref="J2:J3"/>
    <mergeCell ref="F51:F52"/>
    <mergeCell ref="I2:I3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&amp;UArab&amp;C&amp;"Times New Roman,Regular"WIPO/TRIPS/2000/1
Table III, page &amp;P
Awareness Building and Human Resource Development Activities
(January 1, 1996 - June 30, 2000)</oddHeader>
  </headerFooter>
  <rowBreaks count="3" manualBreakCount="3">
    <brk id="23" max="255" man="1"/>
    <brk id="47" max="255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05" sqref="B105:C105"/>
    </sheetView>
  </sheetViews>
  <sheetFormatPr defaultColWidth="9.140625" defaultRowHeight="12.75"/>
  <cols>
    <col min="1" max="1" width="19.57421875" style="4" customWidth="1"/>
    <col min="2" max="2" width="14.28125" style="4" customWidth="1"/>
    <col min="3" max="3" width="15.7109375" style="4" customWidth="1"/>
    <col min="4" max="4" width="19.421875" style="4" customWidth="1"/>
    <col min="5" max="5" width="20.00390625" style="4" customWidth="1"/>
    <col min="6" max="6" width="16.7109375" style="4" customWidth="1"/>
    <col min="7" max="7" width="17.28125" style="4" customWidth="1"/>
    <col min="8" max="16384" width="9.140625" style="4" customWidth="1"/>
  </cols>
  <sheetData>
    <row r="1" spans="1:7" ht="12.75" customHeight="1">
      <c r="A1" s="140" t="s">
        <v>234</v>
      </c>
      <c r="B1" s="143" t="s">
        <v>364</v>
      </c>
      <c r="C1" s="143"/>
      <c r="D1" s="140" t="s">
        <v>365</v>
      </c>
      <c r="E1" s="140" t="s">
        <v>366</v>
      </c>
      <c r="F1" s="140" t="s">
        <v>367</v>
      </c>
      <c r="G1" s="140" t="s">
        <v>368</v>
      </c>
    </row>
    <row r="2" spans="1:7" ht="12">
      <c r="A2" s="141"/>
      <c r="B2" s="140" t="s">
        <v>369</v>
      </c>
      <c r="C2" s="140" t="s">
        <v>370</v>
      </c>
      <c r="D2" s="141"/>
      <c r="E2" s="141"/>
      <c r="F2" s="141"/>
      <c r="G2" s="141"/>
    </row>
    <row r="3" spans="1:7" ht="12">
      <c r="A3" s="142"/>
      <c r="B3" s="142"/>
      <c r="C3" s="142"/>
      <c r="D3" s="142"/>
      <c r="E3" s="142"/>
      <c r="F3" s="142"/>
      <c r="G3" s="142"/>
    </row>
    <row r="4" spans="1:7" ht="12">
      <c r="A4" s="27" t="s">
        <v>413</v>
      </c>
      <c r="B4" s="28"/>
      <c r="C4" s="28" t="s">
        <v>371</v>
      </c>
      <c r="D4" s="28" t="s">
        <v>374</v>
      </c>
      <c r="E4" s="28" t="s">
        <v>371</v>
      </c>
      <c r="F4" s="28" t="s">
        <v>371</v>
      </c>
      <c r="G4" s="28"/>
    </row>
    <row r="5" spans="1:7" ht="12">
      <c r="A5" s="27" t="s">
        <v>416</v>
      </c>
      <c r="B5" s="28"/>
      <c r="C5" s="28"/>
      <c r="D5" s="28"/>
      <c r="E5" s="28" t="s">
        <v>371</v>
      </c>
      <c r="F5" s="28"/>
      <c r="G5" s="28"/>
    </row>
    <row r="6" spans="1:7" ht="12">
      <c r="A6" s="27" t="s">
        <v>420</v>
      </c>
      <c r="B6" s="28"/>
      <c r="C6" s="28" t="s">
        <v>371</v>
      </c>
      <c r="D6" s="28" t="s">
        <v>374</v>
      </c>
      <c r="E6" s="28" t="s">
        <v>371</v>
      </c>
      <c r="F6" s="28"/>
      <c r="G6" s="28"/>
    </row>
    <row r="7" spans="1:7" ht="12">
      <c r="A7" s="27" t="s">
        <v>422</v>
      </c>
      <c r="B7" s="28" t="s">
        <v>371</v>
      </c>
      <c r="C7" s="28" t="s">
        <v>371</v>
      </c>
      <c r="D7" s="28" t="s">
        <v>490</v>
      </c>
      <c r="E7" s="28" t="s">
        <v>371</v>
      </c>
      <c r="F7" s="28" t="s">
        <v>371</v>
      </c>
      <c r="G7" s="28"/>
    </row>
    <row r="8" spans="1:7" ht="12">
      <c r="A8" s="27" t="s">
        <v>432</v>
      </c>
      <c r="B8" s="28" t="s">
        <v>371</v>
      </c>
      <c r="C8" s="28" t="s">
        <v>371</v>
      </c>
      <c r="D8" s="28" t="s">
        <v>491</v>
      </c>
      <c r="E8" s="28" t="s">
        <v>371</v>
      </c>
      <c r="F8" s="28" t="s">
        <v>371</v>
      </c>
      <c r="G8" s="28"/>
    </row>
    <row r="9" spans="1:7" ht="12">
      <c r="A9" s="27" t="s">
        <v>435</v>
      </c>
      <c r="B9" s="28"/>
      <c r="C9" s="28" t="s">
        <v>371</v>
      </c>
      <c r="D9" s="28" t="s">
        <v>376</v>
      </c>
      <c r="E9" s="28"/>
      <c r="F9" s="28" t="s">
        <v>371</v>
      </c>
      <c r="G9" s="28"/>
    </row>
    <row r="10" spans="1:7" ht="12">
      <c r="A10" s="27" t="s">
        <v>436</v>
      </c>
      <c r="B10" s="28" t="s">
        <v>371</v>
      </c>
      <c r="C10" s="28" t="s">
        <v>371</v>
      </c>
      <c r="D10" s="28" t="s">
        <v>383</v>
      </c>
      <c r="E10" s="28" t="s">
        <v>371</v>
      </c>
      <c r="F10" s="28"/>
      <c r="G10" s="28"/>
    </row>
    <row r="11" spans="1:7" ht="12">
      <c r="A11" s="27" t="s">
        <v>440</v>
      </c>
      <c r="B11" s="28"/>
      <c r="C11" s="28" t="s">
        <v>371</v>
      </c>
      <c r="D11" s="28" t="s">
        <v>638</v>
      </c>
      <c r="E11" s="28" t="s">
        <v>371</v>
      </c>
      <c r="F11" s="28"/>
      <c r="G11" s="28"/>
    </row>
    <row r="12" spans="1:7" ht="12">
      <c r="A12" s="27" t="s">
        <v>442</v>
      </c>
      <c r="B12" s="28"/>
      <c r="C12" s="28" t="s">
        <v>371</v>
      </c>
      <c r="D12" s="28" t="s">
        <v>638</v>
      </c>
      <c r="E12" s="28" t="s">
        <v>371</v>
      </c>
      <c r="F12" s="28"/>
      <c r="G12" s="28"/>
    </row>
    <row r="13" spans="1:7" ht="12">
      <c r="A13" s="27" t="s">
        <v>454</v>
      </c>
      <c r="B13" s="28"/>
      <c r="C13" s="28"/>
      <c r="D13" s="28" t="s">
        <v>216</v>
      </c>
      <c r="E13" s="28" t="s">
        <v>371</v>
      </c>
      <c r="F13" s="28" t="s">
        <v>371</v>
      </c>
      <c r="G13" s="28"/>
    </row>
    <row r="14" spans="1:7" ht="12">
      <c r="A14" s="27" t="s">
        <v>460</v>
      </c>
      <c r="B14" s="28"/>
      <c r="C14" s="28"/>
      <c r="D14" s="28" t="s">
        <v>374</v>
      </c>
      <c r="E14" s="28" t="s">
        <v>371</v>
      </c>
      <c r="F14" s="28"/>
      <c r="G14" s="28"/>
    </row>
    <row r="15" spans="1:7" ht="12">
      <c r="A15" s="27" t="s">
        <v>463</v>
      </c>
      <c r="B15" s="28" t="s">
        <v>371</v>
      </c>
      <c r="C15" s="28" t="s">
        <v>371</v>
      </c>
      <c r="D15" s="28"/>
      <c r="E15" s="28" t="s">
        <v>371</v>
      </c>
      <c r="F15" s="28" t="s">
        <v>371</v>
      </c>
      <c r="G15" s="28"/>
    </row>
    <row r="16" spans="1:7" ht="12">
      <c r="A16" s="27" t="s">
        <v>464</v>
      </c>
      <c r="B16" s="28" t="s">
        <v>371</v>
      </c>
      <c r="C16" s="28" t="s">
        <v>371</v>
      </c>
      <c r="D16" s="28" t="s">
        <v>217</v>
      </c>
      <c r="E16" s="28" t="s">
        <v>371</v>
      </c>
      <c r="F16" s="28" t="s">
        <v>371</v>
      </c>
      <c r="G16" s="28"/>
    </row>
    <row r="17" spans="1:7" ht="12">
      <c r="A17" s="27" t="s">
        <v>466</v>
      </c>
      <c r="B17" s="28" t="s">
        <v>371</v>
      </c>
      <c r="C17" s="28" t="s">
        <v>371</v>
      </c>
      <c r="D17" s="28" t="s">
        <v>490</v>
      </c>
      <c r="E17" s="28" t="s">
        <v>371</v>
      </c>
      <c r="F17" s="28"/>
      <c r="G17" s="28"/>
    </row>
    <row r="18" spans="1:7" ht="12">
      <c r="A18" s="27" t="s">
        <v>471</v>
      </c>
      <c r="B18" s="28"/>
      <c r="C18" s="28" t="s">
        <v>371</v>
      </c>
      <c r="D18" s="28" t="s">
        <v>646</v>
      </c>
      <c r="E18" s="28" t="s">
        <v>371</v>
      </c>
      <c r="F18" s="28" t="s">
        <v>371</v>
      </c>
      <c r="G18" s="28"/>
    </row>
    <row r="19" spans="1:10" ht="12">
      <c r="A19" s="27" t="s">
        <v>479</v>
      </c>
      <c r="B19" s="28"/>
      <c r="C19" s="28"/>
      <c r="D19" s="28" t="s">
        <v>642</v>
      </c>
      <c r="E19" s="28" t="s">
        <v>371</v>
      </c>
      <c r="F19" s="28"/>
      <c r="G19" s="28"/>
      <c r="H19" s="34"/>
      <c r="I19" s="34"/>
      <c r="J19" s="34"/>
    </row>
    <row r="20" spans="1:7" ht="12">
      <c r="A20" s="5" t="s">
        <v>487</v>
      </c>
      <c r="B20" s="47"/>
      <c r="C20" s="47" t="s">
        <v>371</v>
      </c>
      <c r="D20" s="47" t="s">
        <v>372</v>
      </c>
      <c r="E20" s="47" t="s">
        <v>371</v>
      </c>
      <c r="F20" s="47"/>
      <c r="G20" s="28"/>
    </row>
    <row r="21" spans="2:7" ht="12">
      <c r="B21" s="26"/>
      <c r="C21" s="26"/>
      <c r="D21" s="26"/>
      <c r="E21" s="26"/>
      <c r="F21" s="26"/>
      <c r="G21" s="26"/>
    </row>
    <row r="22" spans="2:7" s="34" customFormat="1" ht="12">
      <c r="B22" s="54"/>
      <c r="C22" s="54"/>
      <c r="D22" s="54"/>
      <c r="E22" s="54"/>
      <c r="F22" s="54"/>
      <c r="G22" s="54"/>
    </row>
    <row r="23" spans="2:7" s="34" customFormat="1" ht="12">
      <c r="B23" s="54"/>
      <c r="C23" s="54"/>
      <c r="D23" s="54"/>
      <c r="E23" s="54"/>
      <c r="F23" s="54"/>
      <c r="G23" s="54"/>
    </row>
    <row r="24" spans="2:7" s="34" customFormat="1" ht="12">
      <c r="B24" s="54"/>
      <c r="C24" s="54"/>
      <c r="D24" s="54"/>
      <c r="E24" s="54"/>
      <c r="F24" s="54"/>
      <c r="G24" s="54"/>
    </row>
    <row r="25" s="34" customFormat="1" ht="12"/>
    <row r="26" s="34" customFormat="1" ht="12"/>
    <row r="27" s="34" customFormat="1" ht="12"/>
    <row r="28" s="34" customFormat="1" ht="12"/>
    <row r="29" s="34" customFormat="1" ht="12"/>
    <row r="30" s="34" customFormat="1" ht="12"/>
    <row r="31" s="34" customFormat="1" ht="12"/>
    <row r="32" s="34" customFormat="1" ht="12"/>
    <row r="33" s="34" customFormat="1" ht="12"/>
    <row r="34" s="34" customFormat="1" ht="12"/>
    <row r="35" s="34" customFormat="1" ht="12"/>
    <row r="36" s="34" customFormat="1" ht="12"/>
    <row r="37" s="34" customFormat="1" ht="12"/>
    <row r="38" s="34" customFormat="1" ht="12"/>
    <row r="39" s="34" customFormat="1" ht="12"/>
    <row r="40" s="34" customFormat="1" ht="12"/>
    <row r="41" s="34" customFormat="1" ht="12"/>
    <row r="42" s="34" customFormat="1" ht="12"/>
    <row r="43" s="34" customFormat="1" ht="12"/>
    <row r="44" s="34" customFormat="1" ht="12"/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"/>
    <row r="58" s="34" customFormat="1" ht="12"/>
    <row r="59" s="34" customFormat="1" ht="12"/>
    <row r="60" s="34" customFormat="1" ht="12"/>
    <row r="61" s="34" customFormat="1" ht="12"/>
    <row r="62" s="34" customFormat="1" ht="12"/>
    <row r="63" s="34" customFormat="1" ht="12"/>
    <row r="64" s="34" customFormat="1" ht="12"/>
    <row r="65" s="34" customFormat="1" ht="12"/>
    <row r="66" s="34" customFormat="1" ht="12"/>
    <row r="67" s="34" customFormat="1" ht="12"/>
    <row r="68" s="34" customFormat="1" ht="12"/>
    <row r="69" s="34" customFormat="1" ht="12"/>
    <row r="70" s="34" customFormat="1" ht="12"/>
    <row r="71" s="34" customFormat="1" ht="12"/>
    <row r="72" s="34" customFormat="1" ht="12"/>
    <row r="73" s="34" customFormat="1" ht="12"/>
    <row r="74" s="34" customFormat="1" ht="12"/>
    <row r="75" s="34" customFormat="1" ht="12"/>
    <row r="76" s="34" customFormat="1" ht="12"/>
    <row r="77" s="34" customFormat="1" ht="12"/>
    <row r="78" s="34" customFormat="1" ht="12"/>
    <row r="79" s="34" customFormat="1" ht="12"/>
    <row r="80" s="34" customFormat="1" ht="12"/>
    <row r="81" s="34" customFormat="1" ht="12"/>
    <row r="82" s="34" customFormat="1" ht="12"/>
    <row r="83" s="34" customFormat="1" ht="12"/>
    <row r="84" s="34" customFormat="1" ht="12"/>
    <row r="85" s="34" customFormat="1" ht="12"/>
    <row r="86" s="34" customFormat="1" ht="12"/>
    <row r="87" s="34" customFormat="1" ht="12"/>
    <row r="88" s="34" customFormat="1" ht="12"/>
    <row r="89" s="34" customFormat="1" ht="12"/>
    <row r="90" s="34" customFormat="1" ht="12"/>
    <row r="91" s="34" customFormat="1" ht="12"/>
    <row r="92" s="34" customFormat="1" ht="12"/>
    <row r="93" s="34" customFormat="1" ht="12"/>
    <row r="94" s="34" customFormat="1" ht="12"/>
    <row r="95" s="34" customFormat="1" ht="12"/>
    <row r="96" s="34" customFormat="1" ht="12"/>
    <row r="97" s="34" customFormat="1" ht="12"/>
    <row r="98" s="34" customFormat="1" ht="12"/>
    <row r="99" s="34" customFormat="1" ht="12"/>
    <row r="100" s="34" customFormat="1" ht="12"/>
    <row r="101" s="34" customFormat="1" ht="12"/>
    <row r="102" s="34" customFormat="1" ht="12"/>
    <row r="103" s="34" customFormat="1" ht="12"/>
    <row r="104" s="34" customFormat="1" ht="12"/>
    <row r="105" s="34" customFormat="1" ht="12"/>
    <row r="106" s="34" customFormat="1" ht="12"/>
    <row r="107" s="34" customFormat="1" ht="12"/>
    <row r="108" s="34" customFormat="1" ht="12"/>
    <row r="109" s="34" customFormat="1" ht="12"/>
    <row r="110" s="34" customFormat="1" ht="12"/>
    <row r="111" s="34" customFormat="1" ht="12"/>
    <row r="112" s="34" customFormat="1" ht="12"/>
    <row r="113" s="34" customFormat="1" ht="12"/>
    <row r="114" s="34" customFormat="1" ht="12"/>
    <row r="115" s="34" customFormat="1" ht="12"/>
    <row r="116" s="34" customFormat="1" ht="12"/>
    <row r="117" s="34" customFormat="1" ht="12"/>
    <row r="118" s="34" customFormat="1" ht="12"/>
    <row r="119" s="34" customFormat="1" ht="12"/>
    <row r="120" s="34" customFormat="1" ht="12"/>
    <row r="121" s="34" customFormat="1" ht="12"/>
    <row r="122" s="34" customFormat="1" ht="12"/>
    <row r="123" s="34" customFormat="1" ht="12"/>
    <row r="124" s="34" customFormat="1" ht="12"/>
    <row r="125" s="34" customFormat="1" ht="12"/>
    <row r="126" s="34" customFormat="1" ht="12"/>
    <row r="127" s="34" customFormat="1" ht="12"/>
    <row r="128" s="34" customFormat="1" ht="12"/>
    <row r="129" s="34" customFormat="1" ht="12"/>
    <row r="130" s="34" customFormat="1" ht="12"/>
    <row r="131" s="34" customFormat="1" ht="12"/>
    <row r="132" s="34" customFormat="1" ht="12"/>
    <row r="133" s="34" customFormat="1" ht="12"/>
    <row r="134" s="34" customFormat="1" ht="12"/>
    <row r="135" s="34" customFormat="1" ht="12"/>
    <row r="136" s="34" customFormat="1" ht="12"/>
    <row r="137" s="34" customFormat="1" ht="12"/>
    <row r="138" s="34" customFormat="1" ht="12"/>
    <row r="139" s="34" customFormat="1" ht="12"/>
    <row r="140" s="34" customFormat="1" ht="12"/>
    <row r="141" s="34" customFormat="1" ht="12"/>
    <row r="142" s="34" customFormat="1" ht="12"/>
    <row r="143" s="34" customFormat="1" ht="12"/>
    <row r="144" s="34" customFormat="1" ht="12"/>
    <row r="145" s="34" customFormat="1" ht="12"/>
    <row r="146" s="34" customFormat="1" ht="12"/>
    <row r="147" s="34" customFormat="1" ht="12"/>
    <row r="148" s="34" customFormat="1" ht="12"/>
    <row r="149" s="34" customFormat="1" ht="12"/>
    <row r="150" s="34" customFormat="1" ht="12"/>
    <row r="151" s="34" customFormat="1" ht="12"/>
    <row r="152" s="34" customFormat="1" ht="12"/>
    <row r="153" s="34" customFormat="1" ht="12"/>
    <row r="154" s="34" customFormat="1" ht="12"/>
  </sheetData>
  <mergeCells count="8">
    <mergeCell ref="A1:A3"/>
    <mergeCell ref="B1:C1"/>
    <mergeCell ref="D1:D3"/>
    <mergeCell ref="E1:E3"/>
    <mergeCell ref="F1:F3"/>
    <mergeCell ref="G1:G3"/>
    <mergeCell ref="B2:B3"/>
    <mergeCell ref="C2:C3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&amp;UArab&amp;C&amp;"Times New Roman,Regular"WIPO/TRIPS/2000/1
Table III, page &amp;P
Awareness Building and Human Resource Development Activities
(January 1, 1996 - June 30, 2000)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C108">
      <selection activeCell="I117" sqref="I117"/>
    </sheetView>
  </sheetViews>
  <sheetFormatPr defaultColWidth="9.140625" defaultRowHeight="12.75"/>
  <cols>
    <col min="1" max="1" width="12.57421875" style="65" customWidth="1"/>
    <col min="2" max="2" width="40.57421875" style="65" customWidth="1"/>
    <col min="3" max="3" width="12.8515625" style="65" customWidth="1"/>
    <col min="4" max="4" width="13.421875" style="65" customWidth="1"/>
    <col min="5" max="6" width="9.140625" style="65" customWidth="1"/>
    <col min="7" max="7" width="2.57421875" style="65" customWidth="1"/>
    <col min="8" max="10" width="10.8515625" style="98" customWidth="1"/>
    <col min="11" max="16384" width="9.140625" style="65" customWidth="1"/>
  </cols>
  <sheetData>
    <row r="1" spans="1:10" s="4" customFormat="1" ht="24" customHeight="1">
      <c r="A1" s="138" t="s">
        <v>234</v>
      </c>
      <c r="B1" s="133" t="s">
        <v>232</v>
      </c>
      <c r="C1" s="134"/>
      <c r="D1" s="134"/>
      <c r="E1" s="134"/>
      <c r="F1" s="135"/>
      <c r="G1" s="7"/>
      <c r="H1" s="133" t="s">
        <v>233</v>
      </c>
      <c r="I1" s="134"/>
      <c r="J1" s="135"/>
    </row>
    <row r="2" spans="1:10" s="10" customFormat="1" ht="36" customHeight="1">
      <c r="A2" s="139"/>
      <c r="B2" s="6" t="s">
        <v>235</v>
      </c>
      <c r="C2" s="6" t="s">
        <v>243</v>
      </c>
      <c r="D2" s="6" t="s">
        <v>236</v>
      </c>
      <c r="E2" s="136" t="s">
        <v>237</v>
      </c>
      <c r="F2" s="137"/>
      <c r="G2" s="9"/>
      <c r="H2" s="6" t="s">
        <v>238</v>
      </c>
      <c r="I2" s="6" t="s">
        <v>239</v>
      </c>
      <c r="J2" s="6" t="s">
        <v>240</v>
      </c>
    </row>
    <row r="3" spans="1:10" s="4" customFormat="1" ht="12">
      <c r="A3" s="39"/>
      <c r="B3" s="40"/>
      <c r="C3" s="40"/>
      <c r="D3" s="40"/>
      <c r="E3" s="28" t="s">
        <v>241</v>
      </c>
      <c r="F3" s="41" t="s">
        <v>242</v>
      </c>
      <c r="G3" s="1"/>
      <c r="H3" s="40"/>
      <c r="I3" s="40"/>
      <c r="J3" s="40"/>
    </row>
    <row r="4" spans="1:10" s="4" customFormat="1" ht="12">
      <c r="A4" s="42" t="s">
        <v>493</v>
      </c>
      <c r="B4" s="43"/>
      <c r="C4" s="40"/>
      <c r="D4" s="40"/>
      <c r="E4" s="28"/>
      <c r="F4" s="41"/>
      <c r="G4" s="34"/>
      <c r="H4" s="2">
        <v>1</v>
      </c>
      <c r="I4" s="40"/>
      <c r="J4" s="40"/>
    </row>
    <row r="5" spans="1:10" s="4" customFormat="1" ht="36">
      <c r="A5" s="110" t="s">
        <v>181</v>
      </c>
      <c r="B5" s="122" t="s">
        <v>182</v>
      </c>
      <c r="C5" s="40" t="s">
        <v>183</v>
      </c>
      <c r="D5" s="40">
        <v>23</v>
      </c>
      <c r="E5" s="2">
        <v>31</v>
      </c>
      <c r="F5" s="56">
        <v>69</v>
      </c>
      <c r="G5" s="34"/>
      <c r="H5" s="18"/>
      <c r="I5" s="40"/>
      <c r="J5" s="40"/>
    </row>
    <row r="6" spans="1:10" s="4" customFormat="1" ht="36">
      <c r="A6" s="12" t="s">
        <v>494</v>
      </c>
      <c r="B6" s="44" t="s">
        <v>495</v>
      </c>
      <c r="C6" s="2" t="s">
        <v>496</v>
      </c>
      <c r="D6" s="27"/>
      <c r="E6" s="27"/>
      <c r="F6" s="2">
        <v>70</v>
      </c>
      <c r="H6" s="40">
        <f>3+2+2</f>
        <v>7</v>
      </c>
      <c r="I6" s="123">
        <f>38+2+2+1+2+2+2+2+2+1</f>
        <v>54</v>
      </c>
      <c r="J6" s="2">
        <f>3+2+3</f>
        <v>8</v>
      </c>
    </row>
    <row r="7" spans="1:10" s="10" customFormat="1" ht="36">
      <c r="A7" s="8"/>
      <c r="B7" s="42" t="s">
        <v>497</v>
      </c>
      <c r="C7" s="45" t="s">
        <v>496</v>
      </c>
      <c r="D7" s="45">
        <v>13</v>
      </c>
      <c r="E7" s="45">
        <v>25</v>
      </c>
      <c r="F7" s="45">
        <v>30</v>
      </c>
      <c r="H7" s="6"/>
      <c r="I7" s="6"/>
      <c r="J7" s="6"/>
    </row>
    <row r="8" spans="1:10" s="10" customFormat="1" ht="36">
      <c r="A8" s="8"/>
      <c r="B8" s="42" t="s">
        <v>162</v>
      </c>
      <c r="C8" s="45" t="s">
        <v>496</v>
      </c>
      <c r="D8" s="45">
        <v>15</v>
      </c>
      <c r="E8" s="45">
        <v>24</v>
      </c>
      <c r="F8" s="45">
        <v>15</v>
      </c>
      <c r="H8" s="8"/>
      <c r="I8" s="8"/>
      <c r="J8" s="8"/>
    </row>
    <row r="9" spans="1:10" s="4" customFormat="1" ht="12">
      <c r="A9" s="7" t="s">
        <v>498</v>
      </c>
      <c r="B9" s="27" t="s">
        <v>499</v>
      </c>
      <c r="C9" s="28" t="s">
        <v>500</v>
      </c>
      <c r="D9" s="28"/>
      <c r="E9" s="27"/>
      <c r="F9" s="28">
        <v>150</v>
      </c>
      <c r="G9" s="26"/>
      <c r="H9" s="6">
        <f>3+5+1+2</f>
        <v>11</v>
      </c>
      <c r="I9" s="31">
        <f>2+2+1+1+2+1+1+1+2+1+2+1</f>
        <v>17</v>
      </c>
      <c r="J9" s="31">
        <f>4+5+3</f>
        <v>12</v>
      </c>
    </row>
    <row r="10" spans="1:10" s="4" customFormat="1" ht="12">
      <c r="A10" s="5"/>
      <c r="B10" s="5" t="s">
        <v>501</v>
      </c>
      <c r="C10" s="28" t="s">
        <v>500</v>
      </c>
      <c r="D10" s="47"/>
      <c r="E10" s="27"/>
      <c r="F10" s="48">
        <v>48</v>
      </c>
      <c r="G10" s="26"/>
      <c r="H10" s="18"/>
      <c r="I10" s="18"/>
      <c r="J10" s="18"/>
    </row>
    <row r="11" spans="1:10" s="4" customFormat="1" ht="24">
      <c r="A11" s="23" t="s">
        <v>502</v>
      </c>
      <c r="B11" s="1"/>
      <c r="C11" s="1"/>
      <c r="D11" s="49"/>
      <c r="E11" s="28"/>
      <c r="F11" s="49"/>
      <c r="G11" s="26"/>
      <c r="H11" s="31">
        <f>3+2+1+2</f>
        <v>8</v>
      </c>
      <c r="I11" s="31">
        <f>11+13+13+2+1+1+2+1+1+1+2+1+1</f>
        <v>50</v>
      </c>
      <c r="J11" s="31">
        <f>2+5</f>
        <v>7</v>
      </c>
    </row>
    <row r="12" spans="1:10" s="4" customFormat="1" ht="12">
      <c r="A12" s="7" t="s">
        <v>503</v>
      </c>
      <c r="B12" s="7" t="s">
        <v>504</v>
      </c>
      <c r="C12" s="46" t="s">
        <v>505</v>
      </c>
      <c r="D12" s="46"/>
      <c r="E12" s="27"/>
      <c r="F12" s="46">
        <v>92</v>
      </c>
      <c r="G12" s="26"/>
      <c r="H12" s="31">
        <f>4+2</f>
        <v>6</v>
      </c>
      <c r="I12" s="31">
        <f>6+1+1+2+1+2+1</f>
        <v>14</v>
      </c>
      <c r="J12" s="31">
        <f>2+5</f>
        <v>7</v>
      </c>
    </row>
    <row r="13" spans="1:10" s="4" customFormat="1" ht="24">
      <c r="A13" s="5"/>
      <c r="B13" s="42" t="s">
        <v>133</v>
      </c>
      <c r="C13" s="28" t="s">
        <v>505</v>
      </c>
      <c r="D13" s="28"/>
      <c r="E13" s="124"/>
      <c r="F13" s="28">
        <v>84</v>
      </c>
      <c r="G13" s="108"/>
      <c r="H13" s="18"/>
      <c r="I13" s="18"/>
      <c r="J13" s="18"/>
    </row>
    <row r="14" spans="1:10" s="4" customFormat="1" ht="24">
      <c r="A14" s="20" t="s">
        <v>506</v>
      </c>
      <c r="B14" s="51" t="s">
        <v>507</v>
      </c>
      <c r="C14" s="18" t="s">
        <v>508</v>
      </c>
      <c r="D14" s="18"/>
      <c r="E14" s="18"/>
      <c r="F14" s="18">
        <v>80</v>
      </c>
      <c r="G14" s="26"/>
      <c r="H14" s="14">
        <f>24+1</f>
        <v>25</v>
      </c>
      <c r="I14" s="14">
        <f>17+21+24+1+2+1+1+2+2+2</f>
        <v>73</v>
      </c>
      <c r="J14" s="14"/>
    </row>
    <row r="15" spans="1:10" s="4" customFormat="1" ht="24">
      <c r="A15" s="1"/>
      <c r="B15" s="51" t="s">
        <v>509</v>
      </c>
      <c r="C15" s="18" t="s">
        <v>510</v>
      </c>
      <c r="D15" s="18">
        <v>16</v>
      </c>
      <c r="E15" s="18">
        <v>15</v>
      </c>
      <c r="F15" s="18">
        <v>60</v>
      </c>
      <c r="G15" s="26"/>
      <c r="H15" s="14"/>
      <c r="I15" s="14"/>
      <c r="J15" s="14"/>
    </row>
    <row r="16" spans="1:10" s="4" customFormat="1" ht="24">
      <c r="A16" s="1"/>
      <c r="B16" s="51" t="s">
        <v>511</v>
      </c>
      <c r="C16" s="18" t="s">
        <v>510</v>
      </c>
      <c r="D16" s="18">
        <v>16</v>
      </c>
      <c r="E16" s="18">
        <v>15</v>
      </c>
      <c r="F16" s="18">
        <v>50</v>
      </c>
      <c r="G16" s="26"/>
      <c r="H16" s="14"/>
      <c r="I16" s="14"/>
      <c r="J16" s="14"/>
    </row>
    <row r="17" spans="1:10" s="4" customFormat="1" ht="12">
      <c r="A17" s="1"/>
      <c r="B17" s="52" t="s">
        <v>512</v>
      </c>
      <c r="C17" s="14" t="s">
        <v>508</v>
      </c>
      <c r="D17" s="14"/>
      <c r="E17" s="14"/>
      <c r="F17" s="14">
        <v>45</v>
      </c>
      <c r="G17" s="49"/>
      <c r="H17" s="14"/>
      <c r="I17" s="14"/>
      <c r="J17" s="14"/>
    </row>
    <row r="18" spans="1:10" s="4" customFormat="1" ht="24">
      <c r="A18" s="53"/>
      <c r="B18" s="50" t="s">
        <v>130</v>
      </c>
      <c r="C18" s="2" t="s">
        <v>508</v>
      </c>
      <c r="D18" s="2">
        <v>15</v>
      </c>
      <c r="E18" s="2">
        <v>26</v>
      </c>
      <c r="F18" s="2">
        <v>49</v>
      </c>
      <c r="G18" s="54"/>
      <c r="H18" s="14"/>
      <c r="I18" s="14"/>
      <c r="J18" s="96"/>
    </row>
    <row r="19" spans="1:10" s="4" customFormat="1" ht="36">
      <c r="A19" s="61"/>
      <c r="B19" s="51" t="s">
        <v>513</v>
      </c>
      <c r="C19" s="18" t="s">
        <v>508</v>
      </c>
      <c r="D19" s="18">
        <v>15</v>
      </c>
      <c r="E19" s="18">
        <v>23</v>
      </c>
      <c r="F19" s="18">
        <v>47</v>
      </c>
      <c r="G19" s="49"/>
      <c r="H19" s="18"/>
      <c r="I19" s="18"/>
      <c r="J19" s="56"/>
    </row>
    <row r="20" spans="1:10" s="4" customFormat="1" ht="24">
      <c r="A20" s="53"/>
      <c r="B20" s="51" t="s">
        <v>169</v>
      </c>
      <c r="C20" s="18" t="s">
        <v>168</v>
      </c>
      <c r="D20" s="18">
        <v>20</v>
      </c>
      <c r="E20" s="18">
        <v>30</v>
      </c>
      <c r="F20" s="18">
        <v>40</v>
      </c>
      <c r="G20" s="49"/>
      <c r="H20" s="14"/>
      <c r="I20" s="14"/>
      <c r="J20" s="14"/>
    </row>
    <row r="21" spans="1:10" s="4" customFormat="1" ht="24">
      <c r="A21" s="53"/>
      <c r="B21" s="50" t="s">
        <v>170</v>
      </c>
      <c r="C21" s="2" t="s">
        <v>168</v>
      </c>
      <c r="D21" s="2"/>
      <c r="E21" s="2"/>
      <c r="F21" s="2">
        <v>40</v>
      </c>
      <c r="G21" s="54"/>
      <c r="H21" s="14"/>
      <c r="I21" s="14"/>
      <c r="J21" s="14"/>
    </row>
    <row r="22" spans="1:10" s="4" customFormat="1" ht="24">
      <c r="A22" s="53"/>
      <c r="B22" s="50" t="s">
        <v>171</v>
      </c>
      <c r="C22" s="2" t="s">
        <v>508</v>
      </c>
      <c r="D22" s="2">
        <v>32</v>
      </c>
      <c r="E22" s="2">
        <v>49</v>
      </c>
      <c r="F22" s="2">
        <v>140</v>
      </c>
      <c r="G22" s="54"/>
      <c r="H22" s="14"/>
      <c r="I22" s="14"/>
      <c r="J22" s="96"/>
    </row>
    <row r="23" spans="1:10" s="4" customFormat="1" ht="24">
      <c r="A23" s="53"/>
      <c r="B23" s="50" t="s">
        <v>185</v>
      </c>
      <c r="C23" s="2" t="s">
        <v>186</v>
      </c>
      <c r="D23" s="2">
        <v>18</v>
      </c>
      <c r="E23" s="2">
        <v>28</v>
      </c>
      <c r="F23" s="2">
        <v>100</v>
      </c>
      <c r="G23" s="54"/>
      <c r="H23" s="14"/>
      <c r="I23" s="14"/>
      <c r="J23" s="96"/>
    </row>
    <row r="24" spans="1:10" s="4" customFormat="1" ht="12">
      <c r="A24" s="55" t="s">
        <v>514</v>
      </c>
      <c r="B24" s="27"/>
      <c r="C24" s="2"/>
      <c r="D24" s="2"/>
      <c r="E24" s="2"/>
      <c r="F24" s="2"/>
      <c r="G24" s="54"/>
      <c r="H24" s="2">
        <v>5</v>
      </c>
      <c r="I24" s="2">
        <f>2+2+6+2+2</f>
        <v>14</v>
      </c>
      <c r="J24" s="95"/>
    </row>
    <row r="25" spans="1:10" s="4" customFormat="1" ht="24">
      <c r="A25" s="13" t="s">
        <v>515</v>
      </c>
      <c r="B25" s="5"/>
      <c r="C25" s="18"/>
      <c r="D25" s="18"/>
      <c r="E25" s="18"/>
      <c r="F25" s="18"/>
      <c r="G25" s="49"/>
      <c r="H25" s="18"/>
      <c r="I25" s="18"/>
      <c r="J25" s="56">
        <v>2</v>
      </c>
    </row>
    <row r="26" spans="1:10" s="4" customFormat="1" ht="36">
      <c r="A26" s="12" t="s">
        <v>516</v>
      </c>
      <c r="B26" s="50" t="s">
        <v>517</v>
      </c>
      <c r="C26" s="2" t="s">
        <v>518</v>
      </c>
      <c r="D26" s="2">
        <v>8</v>
      </c>
      <c r="E26" s="2">
        <v>13</v>
      </c>
      <c r="F26" s="2">
        <v>30</v>
      </c>
      <c r="G26" s="49"/>
      <c r="H26" s="31">
        <v>5</v>
      </c>
      <c r="I26" s="31">
        <f>12+1+1+1+1+1+1+1</f>
        <v>19</v>
      </c>
      <c r="J26" s="125">
        <f>2+2</f>
        <v>4</v>
      </c>
    </row>
    <row r="27" spans="1:10" s="4" customFormat="1" ht="24">
      <c r="A27" s="16"/>
      <c r="B27" s="50" t="s">
        <v>519</v>
      </c>
      <c r="C27" s="2" t="s">
        <v>518</v>
      </c>
      <c r="D27" s="2"/>
      <c r="E27" s="2"/>
      <c r="F27" s="2">
        <v>60</v>
      </c>
      <c r="G27" s="47"/>
      <c r="H27" s="18"/>
      <c r="I27" s="18"/>
      <c r="J27" s="56"/>
    </row>
    <row r="28" spans="1:10" s="4" customFormat="1" ht="12">
      <c r="A28" s="1" t="s">
        <v>520</v>
      </c>
      <c r="B28" s="5" t="s">
        <v>521</v>
      </c>
      <c r="C28" s="18" t="s">
        <v>522</v>
      </c>
      <c r="D28" s="47"/>
      <c r="E28" s="47"/>
      <c r="F28" s="47">
        <v>200</v>
      </c>
      <c r="G28" s="26"/>
      <c r="H28" s="14">
        <f>27+1</f>
        <v>28</v>
      </c>
      <c r="I28" s="14">
        <f>8+2+1+2+2+2</f>
        <v>17</v>
      </c>
      <c r="J28" s="14">
        <f>5+6+4</f>
        <v>15</v>
      </c>
    </row>
    <row r="29" spans="1:10" s="4" customFormat="1" ht="36">
      <c r="A29" s="1"/>
      <c r="B29" s="50" t="s">
        <v>523</v>
      </c>
      <c r="C29" s="2" t="s">
        <v>524</v>
      </c>
      <c r="D29" s="28"/>
      <c r="E29" s="28"/>
      <c r="F29" s="28">
        <v>62</v>
      </c>
      <c r="G29" s="26"/>
      <c r="H29" s="14"/>
      <c r="I29" s="14"/>
      <c r="J29" s="57"/>
    </row>
    <row r="30" spans="1:10" s="4" customFormat="1" ht="36">
      <c r="A30" s="1"/>
      <c r="B30" s="50" t="s">
        <v>523</v>
      </c>
      <c r="C30" s="2" t="s">
        <v>525</v>
      </c>
      <c r="D30" s="28"/>
      <c r="E30" s="28"/>
      <c r="F30" s="28">
        <v>70</v>
      </c>
      <c r="G30" s="26"/>
      <c r="H30" s="14"/>
      <c r="I30" s="24"/>
      <c r="J30" s="14"/>
    </row>
    <row r="31" spans="1:10" s="4" customFormat="1" ht="36">
      <c r="A31" s="1"/>
      <c r="B31" s="50" t="s">
        <v>523</v>
      </c>
      <c r="C31" s="2" t="s">
        <v>526</v>
      </c>
      <c r="D31" s="28"/>
      <c r="E31" s="28"/>
      <c r="F31" s="28">
        <v>53</v>
      </c>
      <c r="G31" s="26"/>
      <c r="H31" s="14"/>
      <c r="I31" s="14"/>
      <c r="J31" s="96"/>
    </row>
    <row r="32" spans="1:10" s="4" customFormat="1" ht="36">
      <c r="A32" s="1"/>
      <c r="B32" s="50" t="s">
        <v>523</v>
      </c>
      <c r="C32" s="2" t="s">
        <v>522</v>
      </c>
      <c r="D32" s="28"/>
      <c r="E32" s="28"/>
      <c r="F32" s="28">
        <v>82</v>
      </c>
      <c r="G32" s="26"/>
      <c r="H32" s="14"/>
      <c r="I32" s="14"/>
      <c r="J32" s="96"/>
    </row>
    <row r="33" spans="1:10" s="4" customFormat="1" ht="24">
      <c r="A33" s="1"/>
      <c r="B33" s="50" t="s">
        <v>527</v>
      </c>
      <c r="C33" s="2" t="s">
        <v>522</v>
      </c>
      <c r="D33" s="2">
        <v>9</v>
      </c>
      <c r="E33" s="2">
        <v>10</v>
      </c>
      <c r="F33" s="2">
        <v>93</v>
      </c>
      <c r="G33" s="26"/>
      <c r="H33" s="14"/>
      <c r="I33" s="14"/>
      <c r="J33" s="96"/>
    </row>
    <row r="34" spans="1:10" s="4" customFormat="1" ht="12">
      <c r="A34" s="1"/>
      <c r="B34" s="27" t="s">
        <v>528</v>
      </c>
      <c r="C34" s="2" t="s">
        <v>524</v>
      </c>
      <c r="D34" s="28"/>
      <c r="E34" s="28"/>
      <c r="F34" s="28">
        <v>117</v>
      </c>
      <c r="G34" s="26"/>
      <c r="H34" s="14" t="s">
        <v>529</v>
      </c>
      <c r="I34" s="14"/>
      <c r="J34" s="14"/>
    </row>
    <row r="35" spans="1:10" s="4" customFormat="1" ht="12">
      <c r="A35" s="1"/>
      <c r="B35" s="27" t="s">
        <v>528</v>
      </c>
      <c r="C35" s="2" t="s">
        <v>525</v>
      </c>
      <c r="D35" s="28"/>
      <c r="E35" s="28"/>
      <c r="F35" s="28">
        <v>105</v>
      </c>
      <c r="G35" s="26"/>
      <c r="H35" s="14"/>
      <c r="I35" s="14"/>
      <c r="J35" s="14"/>
    </row>
    <row r="36" spans="1:10" s="4" customFormat="1" ht="12">
      <c r="A36" s="1"/>
      <c r="B36" s="27" t="s">
        <v>528</v>
      </c>
      <c r="C36" s="2" t="s">
        <v>530</v>
      </c>
      <c r="D36" s="28"/>
      <c r="E36" s="28"/>
      <c r="F36" s="28">
        <v>155</v>
      </c>
      <c r="G36" s="26"/>
      <c r="H36" s="14"/>
      <c r="I36" s="14"/>
      <c r="J36" s="14"/>
    </row>
    <row r="37" spans="1:10" s="4" customFormat="1" ht="12">
      <c r="A37" s="1"/>
      <c r="B37" s="27" t="s">
        <v>531</v>
      </c>
      <c r="C37" s="2" t="s">
        <v>524</v>
      </c>
      <c r="D37" s="28"/>
      <c r="E37" s="28"/>
      <c r="F37" s="28">
        <v>51</v>
      </c>
      <c r="G37" s="26"/>
      <c r="H37" s="14"/>
      <c r="I37" s="14"/>
      <c r="J37" s="14"/>
    </row>
    <row r="38" spans="1:10" s="4" customFormat="1" ht="24">
      <c r="A38" s="1"/>
      <c r="B38" s="51" t="s">
        <v>532</v>
      </c>
      <c r="C38" s="18" t="s">
        <v>522</v>
      </c>
      <c r="D38" s="18">
        <v>20</v>
      </c>
      <c r="E38" s="18">
        <v>28</v>
      </c>
      <c r="F38" s="18">
        <v>100</v>
      </c>
      <c r="G38" s="49"/>
      <c r="H38" s="14"/>
      <c r="I38" s="14"/>
      <c r="J38" s="14"/>
    </row>
    <row r="39" spans="1:10" s="4" customFormat="1" ht="24">
      <c r="A39" s="1"/>
      <c r="B39" s="50" t="s">
        <v>166</v>
      </c>
      <c r="C39" s="2" t="s">
        <v>522</v>
      </c>
      <c r="D39" s="45">
        <v>19</v>
      </c>
      <c r="E39" s="45">
        <v>18</v>
      </c>
      <c r="F39" s="45">
        <v>100</v>
      </c>
      <c r="G39" s="49"/>
      <c r="H39" s="14"/>
      <c r="I39" s="14"/>
      <c r="J39" s="14"/>
    </row>
    <row r="40" spans="1:10" s="4" customFormat="1" ht="36">
      <c r="A40" s="1"/>
      <c r="B40" s="50" t="s">
        <v>167</v>
      </c>
      <c r="C40" s="2" t="s">
        <v>522</v>
      </c>
      <c r="D40" s="45">
        <v>5</v>
      </c>
      <c r="E40" s="45">
        <v>11</v>
      </c>
      <c r="F40" s="45">
        <v>15</v>
      </c>
      <c r="G40" s="49"/>
      <c r="H40" s="14"/>
      <c r="I40" s="14"/>
      <c r="J40" s="14"/>
    </row>
    <row r="41" spans="1:10" s="4" customFormat="1" ht="12">
      <c r="A41" s="5"/>
      <c r="B41" s="17"/>
      <c r="C41" s="2"/>
      <c r="D41" s="40"/>
      <c r="E41" s="40"/>
      <c r="F41" s="40"/>
      <c r="G41" s="47"/>
      <c r="H41" s="18"/>
      <c r="I41" s="18"/>
      <c r="J41" s="18"/>
    </row>
    <row r="42" spans="1:10" s="4" customFormat="1" ht="29.25" customHeight="1">
      <c r="A42" s="20" t="s">
        <v>533</v>
      </c>
      <c r="B42" s="51" t="s">
        <v>534</v>
      </c>
      <c r="C42" s="18" t="s">
        <v>535</v>
      </c>
      <c r="D42" s="18">
        <v>18</v>
      </c>
      <c r="E42" s="18">
        <v>39</v>
      </c>
      <c r="F42" s="18">
        <v>60</v>
      </c>
      <c r="G42" s="14"/>
      <c r="H42" s="8">
        <v>23</v>
      </c>
      <c r="I42" s="14">
        <f>18+2+1+1+2+2+2+1+2</f>
        <v>31</v>
      </c>
      <c r="J42" s="14">
        <v>5</v>
      </c>
    </row>
    <row r="43" spans="1:10" s="4" customFormat="1" ht="24">
      <c r="A43" s="5"/>
      <c r="B43" s="51" t="s">
        <v>536</v>
      </c>
      <c r="C43" s="18" t="s">
        <v>535</v>
      </c>
      <c r="D43" s="18">
        <v>4</v>
      </c>
      <c r="E43" s="18">
        <v>24</v>
      </c>
      <c r="F43" s="18">
        <v>40</v>
      </c>
      <c r="G43" s="14"/>
      <c r="H43" s="18"/>
      <c r="I43" s="35"/>
      <c r="J43" s="18"/>
    </row>
    <row r="44" spans="1:10" s="4" customFormat="1" ht="24">
      <c r="A44" s="32" t="s">
        <v>537</v>
      </c>
      <c r="B44" s="50" t="s">
        <v>538</v>
      </c>
      <c r="C44" s="2" t="s">
        <v>539</v>
      </c>
      <c r="D44" s="2"/>
      <c r="E44" s="2"/>
      <c r="F44" s="2">
        <v>300</v>
      </c>
      <c r="G44" s="24"/>
      <c r="H44" s="31">
        <v>4</v>
      </c>
      <c r="I44" s="6">
        <f>7+8+7+2+2+1+2+2+1+1+2</f>
        <v>35</v>
      </c>
      <c r="J44" s="31">
        <v>2</v>
      </c>
    </row>
    <row r="45" spans="1:10" s="4" customFormat="1" ht="24">
      <c r="A45" s="1"/>
      <c r="B45" s="50" t="s">
        <v>540</v>
      </c>
      <c r="C45" s="28" t="s">
        <v>539</v>
      </c>
      <c r="D45" s="2"/>
      <c r="E45" s="2"/>
      <c r="F45" s="2">
        <v>250</v>
      </c>
      <c r="G45" s="26"/>
      <c r="H45" s="14"/>
      <c r="I45" s="14"/>
      <c r="J45" s="14"/>
    </row>
    <row r="46" spans="1:10" s="4" customFormat="1" ht="24">
      <c r="A46" s="5"/>
      <c r="B46" s="51" t="s">
        <v>541</v>
      </c>
      <c r="C46" s="47" t="s">
        <v>539</v>
      </c>
      <c r="D46" s="18">
        <v>15</v>
      </c>
      <c r="E46" s="18">
        <v>38</v>
      </c>
      <c r="F46" s="18">
        <v>50</v>
      </c>
      <c r="G46" s="26"/>
      <c r="H46" s="18"/>
      <c r="I46" s="18"/>
      <c r="J46" s="18"/>
    </row>
    <row r="47" spans="1:10" s="4" customFormat="1" ht="25.5">
      <c r="A47" s="20" t="s">
        <v>542</v>
      </c>
      <c r="B47" s="51" t="s">
        <v>637</v>
      </c>
      <c r="C47" s="18" t="s">
        <v>543</v>
      </c>
      <c r="D47" s="18">
        <v>22</v>
      </c>
      <c r="E47" s="18">
        <v>40</v>
      </c>
      <c r="F47" s="18">
        <v>20</v>
      </c>
      <c r="G47" s="26"/>
      <c r="H47" s="14"/>
      <c r="I47" s="14">
        <v>2</v>
      </c>
      <c r="J47" s="14"/>
    </row>
    <row r="48" spans="1:10" s="4" customFormat="1" ht="24">
      <c r="A48" s="5"/>
      <c r="B48" s="51" t="s">
        <v>544</v>
      </c>
      <c r="C48" s="18" t="s">
        <v>543</v>
      </c>
      <c r="D48" s="18">
        <v>22</v>
      </c>
      <c r="E48" s="18">
        <v>40</v>
      </c>
      <c r="F48" s="18">
        <v>25</v>
      </c>
      <c r="G48" s="26"/>
      <c r="H48" s="14"/>
      <c r="I48" s="14"/>
      <c r="J48" s="14"/>
    </row>
    <row r="49" spans="1:10" s="4" customFormat="1" ht="12">
      <c r="A49" s="27" t="s">
        <v>545</v>
      </c>
      <c r="B49" s="51"/>
      <c r="C49" s="18"/>
      <c r="D49" s="18"/>
      <c r="E49" s="18"/>
      <c r="F49" s="18"/>
      <c r="G49" s="26"/>
      <c r="H49" s="2"/>
      <c r="I49" s="2">
        <f>1+2</f>
        <v>3</v>
      </c>
      <c r="J49" s="2">
        <f>2+2</f>
        <v>4</v>
      </c>
    </row>
    <row r="50" spans="1:10" s="4" customFormat="1" ht="24">
      <c r="A50" s="20" t="s">
        <v>546</v>
      </c>
      <c r="B50" s="50" t="s">
        <v>547</v>
      </c>
      <c r="C50" s="45" t="s">
        <v>548</v>
      </c>
      <c r="D50" s="2"/>
      <c r="E50" s="2"/>
      <c r="F50" s="2">
        <v>50</v>
      </c>
      <c r="G50" s="26"/>
      <c r="H50" s="14">
        <f>2+1+2</f>
        <v>5</v>
      </c>
      <c r="I50" s="57">
        <f>3+8+6+1+2+1+2+1+2+1</f>
        <v>27</v>
      </c>
      <c r="J50" s="8">
        <f>3+2+5</f>
        <v>10</v>
      </c>
    </row>
    <row r="51" spans="1:10" s="4" customFormat="1" ht="24">
      <c r="A51" s="1"/>
      <c r="B51" s="51" t="s">
        <v>549</v>
      </c>
      <c r="C51" s="18" t="s">
        <v>550</v>
      </c>
      <c r="D51" s="58"/>
      <c r="E51" s="18"/>
      <c r="F51" s="18">
        <v>40</v>
      </c>
      <c r="G51" s="59"/>
      <c r="H51" s="14"/>
      <c r="I51" s="14"/>
      <c r="J51" s="14"/>
    </row>
    <row r="52" spans="1:10" s="4" customFormat="1" ht="36">
      <c r="A52" s="8"/>
      <c r="B52" s="11" t="s">
        <v>551</v>
      </c>
      <c r="C52" s="14" t="s">
        <v>550</v>
      </c>
      <c r="D52" s="8">
        <v>10</v>
      </c>
      <c r="E52" s="8">
        <v>15</v>
      </c>
      <c r="F52" s="8">
        <v>30</v>
      </c>
      <c r="G52" s="8"/>
      <c r="H52" s="8"/>
      <c r="I52" s="8"/>
      <c r="J52" s="8"/>
    </row>
    <row r="53" spans="1:10" s="34" customFormat="1" ht="24">
      <c r="A53" s="21" t="s">
        <v>552</v>
      </c>
      <c r="B53" s="50" t="s">
        <v>180</v>
      </c>
      <c r="C53" s="2" t="s">
        <v>165</v>
      </c>
      <c r="D53" s="28"/>
      <c r="E53" s="28"/>
      <c r="F53" s="2">
        <v>100</v>
      </c>
      <c r="G53" s="47"/>
      <c r="H53" s="2">
        <v>1</v>
      </c>
      <c r="I53" s="2">
        <f>1+1+2</f>
        <v>4</v>
      </c>
      <c r="J53" s="2">
        <f>3+1</f>
        <v>4</v>
      </c>
    </row>
    <row r="54" spans="1:10" s="4" customFormat="1" ht="36">
      <c r="A54" s="20" t="s">
        <v>553</v>
      </c>
      <c r="B54" s="51" t="s">
        <v>554</v>
      </c>
      <c r="C54" s="18" t="s">
        <v>555</v>
      </c>
      <c r="D54" s="18"/>
      <c r="E54" s="18"/>
      <c r="F54" s="18">
        <v>60</v>
      </c>
      <c r="G54" s="26"/>
      <c r="H54" s="8">
        <f>15+1</f>
        <v>16</v>
      </c>
      <c r="I54" s="14">
        <f>21+1+2+1+2+2+1+2+2</f>
        <v>34</v>
      </c>
      <c r="J54" s="14">
        <v>6</v>
      </c>
    </row>
    <row r="55" spans="1:10" s="4" customFormat="1" ht="24">
      <c r="A55" s="1"/>
      <c r="B55" s="50" t="s">
        <v>556</v>
      </c>
      <c r="C55" s="45" t="s">
        <v>557</v>
      </c>
      <c r="D55" s="2">
        <v>18</v>
      </c>
      <c r="E55" s="2">
        <v>56</v>
      </c>
      <c r="F55" s="2">
        <v>54</v>
      </c>
      <c r="G55" s="26"/>
      <c r="H55" s="14"/>
      <c r="I55" s="14"/>
      <c r="J55" s="14"/>
    </row>
    <row r="56" spans="1:10" s="4" customFormat="1" ht="24">
      <c r="A56" s="1"/>
      <c r="B56" s="50" t="s">
        <v>558</v>
      </c>
      <c r="C56" s="45" t="s">
        <v>557</v>
      </c>
      <c r="D56" s="18">
        <v>16</v>
      </c>
      <c r="E56" s="18">
        <v>29</v>
      </c>
      <c r="F56" s="18">
        <v>60</v>
      </c>
      <c r="G56" s="26"/>
      <c r="H56" s="14"/>
      <c r="I56" s="14"/>
      <c r="J56" s="14"/>
    </row>
    <row r="57" spans="1:10" s="4" customFormat="1" ht="24">
      <c r="A57" s="5"/>
      <c r="B57" s="51" t="s">
        <v>559</v>
      </c>
      <c r="C57" s="40" t="s">
        <v>557</v>
      </c>
      <c r="D57" s="18">
        <v>16</v>
      </c>
      <c r="E57" s="18">
        <v>28</v>
      </c>
      <c r="F57" s="18">
        <v>70</v>
      </c>
      <c r="G57" s="49"/>
      <c r="H57" s="18"/>
      <c r="I57" s="18"/>
      <c r="J57" s="18"/>
    </row>
    <row r="58" spans="1:10" s="4" customFormat="1" ht="12">
      <c r="A58" s="1"/>
      <c r="B58" s="51"/>
      <c r="C58" s="40"/>
      <c r="D58" s="18"/>
      <c r="E58" s="18"/>
      <c r="F58" s="18"/>
      <c r="G58" s="49"/>
      <c r="H58" s="14"/>
      <c r="I58" s="14"/>
      <c r="J58" s="14"/>
    </row>
    <row r="59" spans="1:10" s="4" customFormat="1" ht="24">
      <c r="A59" s="12" t="s">
        <v>560</v>
      </c>
      <c r="B59" s="50" t="s">
        <v>561</v>
      </c>
      <c r="C59" s="2" t="s">
        <v>562</v>
      </c>
      <c r="D59" s="2"/>
      <c r="E59" s="2"/>
      <c r="F59" s="2">
        <v>90</v>
      </c>
      <c r="G59" s="49"/>
      <c r="H59" s="31">
        <v>9</v>
      </c>
      <c r="I59" s="31">
        <f>9+2+1+1+1+2+2+1+1</f>
        <v>20</v>
      </c>
      <c r="J59" s="31"/>
    </row>
    <row r="60" spans="1:10" s="4" customFormat="1" ht="24">
      <c r="A60" s="1"/>
      <c r="B60" s="50" t="s">
        <v>563</v>
      </c>
      <c r="C60" s="2" t="s">
        <v>562</v>
      </c>
      <c r="D60" s="2"/>
      <c r="E60" s="2"/>
      <c r="F60" s="2">
        <v>30</v>
      </c>
      <c r="G60" s="26"/>
      <c r="H60" s="14"/>
      <c r="I60" s="14"/>
      <c r="J60" s="14"/>
    </row>
    <row r="61" spans="1:10" s="4" customFormat="1" ht="12">
      <c r="A61" s="5"/>
      <c r="B61" s="5" t="s">
        <v>564</v>
      </c>
      <c r="C61" s="18" t="s">
        <v>562</v>
      </c>
      <c r="D61" s="18"/>
      <c r="E61" s="18"/>
      <c r="F61" s="18">
        <v>50</v>
      </c>
      <c r="G61" s="49"/>
      <c r="H61" s="18"/>
      <c r="I61" s="18"/>
      <c r="J61" s="18"/>
    </row>
    <row r="62" spans="1:10" s="4" customFormat="1" ht="24">
      <c r="A62" s="21" t="s">
        <v>565</v>
      </c>
      <c r="B62" s="50" t="s">
        <v>566</v>
      </c>
      <c r="C62" s="2" t="s">
        <v>567</v>
      </c>
      <c r="D62" s="2"/>
      <c r="E62" s="2"/>
      <c r="F62" s="2">
        <v>80</v>
      </c>
      <c r="G62" s="26"/>
      <c r="H62" s="2">
        <f>1+1+1</f>
        <v>3</v>
      </c>
      <c r="I62" s="2">
        <f>1+10+6+1+1+1+2</f>
        <v>22</v>
      </c>
      <c r="J62" s="2">
        <f>2+4+3+3</f>
        <v>12</v>
      </c>
    </row>
    <row r="63" spans="1:10" s="4" customFormat="1" ht="12">
      <c r="A63" s="5" t="s">
        <v>568</v>
      </c>
      <c r="B63" s="5"/>
      <c r="C63" s="18"/>
      <c r="D63" s="18"/>
      <c r="E63" s="18"/>
      <c r="F63" s="18"/>
      <c r="G63" s="47"/>
      <c r="H63" s="18"/>
      <c r="I63" s="18"/>
      <c r="J63" s="18">
        <v>1</v>
      </c>
    </row>
    <row r="64" spans="1:10" s="4" customFormat="1" ht="24">
      <c r="A64" s="20" t="s">
        <v>569</v>
      </c>
      <c r="B64" s="51" t="s">
        <v>570</v>
      </c>
      <c r="C64" s="18" t="s">
        <v>571</v>
      </c>
      <c r="D64" s="18"/>
      <c r="E64" s="18"/>
      <c r="F64" s="18">
        <v>50</v>
      </c>
      <c r="G64" s="54"/>
      <c r="H64" s="14">
        <f>2+3+1+2+1</f>
        <v>9</v>
      </c>
      <c r="I64" s="14">
        <f>21+1+1+1+2+1+1</f>
        <v>28</v>
      </c>
      <c r="J64" s="14">
        <v>3</v>
      </c>
    </row>
    <row r="65" spans="1:10" s="4" customFormat="1" ht="24">
      <c r="A65" s="1"/>
      <c r="B65" s="50" t="s">
        <v>572</v>
      </c>
      <c r="C65" s="2" t="s">
        <v>571</v>
      </c>
      <c r="D65" s="2"/>
      <c r="E65" s="2"/>
      <c r="F65" s="2">
        <v>45</v>
      </c>
      <c r="G65" s="26"/>
      <c r="H65" s="14"/>
      <c r="I65" s="14"/>
      <c r="J65" s="14"/>
    </row>
    <row r="66" spans="1:10" s="4" customFormat="1" ht="12">
      <c r="A66" s="1"/>
      <c r="B66" s="50" t="s">
        <v>573</v>
      </c>
      <c r="C66" s="2" t="s">
        <v>571</v>
      </c>
      <c r="D66" s="2"/>
      <c r="E66" s="2"/>
      <c r="F66" s="2">
        <v>59</v>
      </c>
      <c r="G66" s="26"/>
      <c r="H66" s="14"/>
      <c r="I66" s="14"/>
      <c r="J66" s="14"/>
    </row>
    <row r="67" spans="1:10" s="4" customFormat="1" ht="24">
      <c r="A67" s="1"/>
      <c r="B67" s="51" t="s">
        <v>574</v>
      </c>
      <c r="C67" s="18" t="s">
        <v>571</v>
      </c>
      <c r="D67" s="18"/>
      <c r="E67" s="18"/>
      <c r="F67" s="18">
        <v>150</v>
      </c>
      <c r="G67" s="49"/>
      <c r="H67" s="14"/>
      <c r="I67" s="14"/>
      <c r="J67" s="14"/>
    </row>
    <row r="68" spans="1:10" s="4" customFormat="1" ht="24">
      <c r="A68" s="1"/>
      <c r="B68" s="51" t="s">
        <v>163</v>
      </c>
      <c r="C68" s="18" t="s">
        <v>571</v>
      </c>
      <c r="D68" s="18">
        <v>7</v>
      </c>
      <c r="E68" s="18">
        <v>17</v>
      </c>
      <c r="F68" s="18">
        <v>12</v>
      </c>
      <c r="G68" s="49"/>
      <c r="H68" s="18"/>
      <c r="I68" s="18"/>
      <c r="J68" s="18"/>
    </row>
    <row r="69" spans="1:10" s="4" customFormat="1" ht="24">
      <c r="A69" s="1"/>
      <c r="B69" s="51" t="s">
        <v>184</v>
      </c>
      <c r="C69" s="18" t="s">
        <v>571</v>
      </c>
      <c r="D69" s="18">
        <v>10</v>
      </c>
      <c r="E69" s="18">
        <v>19</v>
      </c>
      <c r="F69" s="18">
        <v>26</v>
      </c>
      <c r="G69" s="49"/>
      <c r="H69" s="18"/>
      <c r="I69" s="18"/>
      <c r="J69" s="18"/>
    </row>
    <row r="70" spans="1:10" s="4" customFormat="1" ht="24">
      <c r="A70" s="1"/>
      <c r="B70" s="51" t="s">
        <v>189</v>
      </c>
      <c r="C70" s="18" t="s">
        <v>571</v>
      </c>
      <c r="D70" s="18"/>
      <c r="E70" s="18"/>
      <c r="F70" s="18">
        <v>45</v>
      </c>
      <c r="G70" s="49"/>
      <c r="H70" s="18"/>
      <c r="I70" s="18"/>
      <c r="J70" s="18"/>
    </row>
    <row r="71" spans="1:10" s="4" customFormat="1" ht="12">
      <c r="A71" s="27" t="s">
        <v>134</v>
      </c>
      <c r="B71" s="51"/>
      <c r="C71" s="18"/>
      <c r="D71" s="18"/>
      <c r="E71" s="18"/>
      <c r="F71" s="18"/>
      <c r="G71" s="49"/>
      <c r="H71" s="18"/>
      <c r="I71" s="18"/>
      <c r="J71" s="18">
        <v>2</v>
      </c>
    </row>
    <row r="72" spans="1:10" s="4" customFormat="1" ht="24">
      <c r="A72" s="20" t="s">
        <v>575</v>
      </c>
      <c r="B72" s="109" t="s">
        <v>576</v>
      </c>
      <c r="C72" s="18" t="s">
        <v>577</v>
      </c>
      <c r="D72" s="18"/>
      <c r="E72" s="18"/>
      <c r="F72" s="18">
        <v>50</v>
      </c>
      <c r="G72" s="49"/>
      <c r="H72" s="14">
        <f>5+5+3+2</f>
        <v>15</v>
      </c>
      <c r="I72" s="14">
        <f>64+1+2+2+2+2+2</f>
        <v>75</v>
      </c>
      <c r="J72" s="14">
        <f>5+2+2</f>
        <v>9</v>
      </c>
    </row>
    <row r="73" spans="1:10" s="4" customFormat="1" ht="24">
      <c r="A73" s="1"/>
      <c r="B73" s="50" t="s">
        <v>576</v>
      </c>
      <c r="C73" s="2" t="s">
        <v>578</v>
      </c>
      <c r="D73" s="2"/>
      <c r="E73" s="2"/>
      <c r="F73" s="2">
        <v>45</v>
      </c>
      <c r="G73" s="26"/>
      <c r="H73" s="14"/>
      <c r="I73" s="14"/>
      <c r="J73" s="14"/>
    </row>
    <row r="74" spans="1:10" s="4" customFormat="1" ht="24">
      <c r="A74" s="1"/>
      <c r="B74" s="50" t="s">
        <v>576</v>
      </c>
      <c r="C74" s="2" t="s">
        <v>579</v>
      </c>
      <c r="D74" s="2"/>
      <c r="E74" s="2"/>
      <c r="F74" s="2">
        <v>80</v>
      </c>
      <c r="G74" s="26"/>
      <c r="H74" s="14"/>
      <c r="I74" s="14"/>
      <c r="J74" s="14"/>
    </row>
    <row r="75" spans="1:10" s="4" customFormat="1" ht="24">
      <c r="A75" s="1"/>
      <c r="B75" s="50" t="s">
        <v>580</v>
      </c>
      <c r="C75" s="2" t="s">
        <v>577</v>
      </c>
      <c r="D75" s="38"/>
      <c r="E75" s="2"/>
      <c r="F75" s="2">
        <v>150</v>
      </c>
      <c r="G75" s="26"/>
      <c r="H75" s="14"/>
      <c r="I75" s="14"/>
      <c r="J75" s="14"/>
    </row>
    <row r="76" spans="1:10" s="4" customFormat="1" ht="24">
      <c r="A76" s="1"/>
      <c r="B76" s="50" t="s">
        <v>580</v>
      </c>
      <c r="C76" s="2" t="s">
        <v>578</v>
      </c>
      <c r="D76" s="38"/>
      <c r="E76" s="2"/>
      <c r="F76" s="2">
        <v>80</v>
      </c>
      <c r="G76" s="26"/>
      <c r="H76" s="14"/>
      <c r="I76" s="14"/>
      <c r="J76" s="14"/>
    </row>
    <row r="77" spans="1:10" s="4" customFormat="1" ht="24">
      <c r="A77" s="1"/>
      <c r="B77" s="50" t="s">
        <v>580</v>
      </c>
      <c r="C77" s="2" t="s">
        <v>579</v>
      </c>
      <c r="D77" s="38"/>
      <c r="E77" s="2"/>
      <c r="F77" s="2">
        <v>70</v>
      </c>
      <c r="G77" s="26"/>
      <c r="H77" s="14"/>
      <c r="I77" s="14"/>
      <c r="J77" s="14"/>
    </row>
    <row r="78" spans="1:10" s="4" customFormat="1" ht="24">
      <c r="A78" s="5"/>
      <c r="B78" s="51" t="s">
        <v>581</v>
      </c>
      <c r="C78" s="18" t="s">
        <v>579</v>
      </c>
      <c r="D78" s="18">
        <v>21</v>
      </c>
      <c r="E78" s="18">
        <v>21</v>
      </c>
      <c r="F78" s="18">
        <v>20</v>
      </c>
      <c r="G78" s="47"/>
      <c r="H78" s="18"/>
      <c r="I78" s="18"/>
      <c r="J78" s="18"/>
    </row>
    <row r="79" spans="1:10" s="4" customFormat="1" ht="24">
      <c r="A79" s="17" t="s">
        <v>582</v>
      </c>
      <c r="B79" s="51" t="s">
        <v>583</v>
      </c>
      <c r="C79" s="18" t="s">
        <v>584</v>
      </c>
      <c r="D79" s="18"/>
      <c r="E79" s="18"/>
      <c r="F79" s="18">
        <v>80</v>
      </c>
      <c r="G79" s="46"/>
      <c r="H79" s="107">
        <v>3</v>
      </c>
      <c r="I79" s="18">
        <f>10+1+2+1+1</f>
        <v>15</v>
      </c>
      <c r="J79" s="56">
        <f>3+2</f>
        <v>5</v>
      </c>
    </row>
    <row r="80" spans="1:10" s="4" customFormat="1" ht="36">
      <c r="A80" s="60" t="s">
        <v>585</v>
      </c>
      <c r="B80" s="50" t="s">
        <v>586</v>
      </c>
      <c r="C80" s="2" t="s">
        <v>587</v>
      </c>
      <c r="D80" s="2">
        <v>18</v>
      </c>
      <c r="E80" s="2">
        <v>38</v>
      </c>
      <c r="F80" s="2">
        <v>67</v>
      </c>
      <c r="G80" s="26"/>
      <c r="H80" s="31">
        <f>8+6+5+1+2+1</f>
        <v>23</v>
      </c>
      <c r="I80" s="31">
        <f>20+1+2+2+2+2+2</f>
        <v>31</v>
      </c>
      <c r="J80" s="31">
        <v>2</v>
      </c>
    </row>
    <row r="81" spans="1:10" s="4" customFormat="1" ht="24">
      <c r="A81" s="53"/>
      <c r="B81" s="50" t="s">
        <v>588</v>
      </c>
      <c r="C81" s="2" t="s">
        <v>587</v>
      </c>
      <c r="D81" s="2">
        <v>13</v>
      </c>
      <c r="E81" s="2">
        <v>22</v>
      </c>
      <c r="F81" s="2">
        <v>44</v>
      </c>
      <c r="G81" s="26"/>
      <c r="H81" s="14"/>
      <c r="I81" s="14"/>
      <c r="J81" s="14"/>
    </row>
    <row r="82" spans="1:10" s="4" customFormat="1" ht="24">
      <c r="A82" s="53"/>
      <c r="B82" s="50" t="s">
        <v>589</v>
      </c>
      <c r="C82" s="2" t="s">
        <v>587</v>
      </c>
      <c r="D82" s="2">
        <v>7</v>
      </c>
      <c r="E82" s="2">
        <v>16</v>
      </c>
      <c r="F82" s="2">
        <v>38</v>
      </c>
      <c r="G82" s="26"/>
      <c r="H82" s="14"/>
      <c r="I82" s="14"/>
      <c r="J82" s="14"/>
    </row>
    <row r="83" spans="1:10" s="4" customFormat="1" ht="24">
      <c r="A83" s="53"/>
      <c r="B83" s="50" t="s">
        <v>590</v>
      </c>
      <c r="C83" s="2" t="s">
        <v>587</v>
      </c>
      <c r="D83" s="2">
        <v>13</v>
      </c>
      <c r="E83" s="2">
        <v>22</v>
      </c>
      <c r="F83" s="2">
        <v>44</v>
      </c>
      <c r="G83" s="26"/>
      <c r="H83" s="14"/>
      <c r="I83" s="14"/>
      <c r="J83" s="14"/>
    </row>
    <row r="84" spans="1:10" s="4" customFormat="1" ht="36">
      <c r="A84" s="53"/>
      <c r="B84" s="50" t="s">
        <v>591</v>
      </c>
      <c r="C84" s="2" t="s">
        <v>587</v>
      </c>
      <c r="D84" s="2">
        <v>22</v>
      </c>
      <c r="E84" s="2">
        <v>26</v>
      </c>
      <c r="F84" s="2">
        <v>50</v>
      </c>
      <c r="G84" s="26"/>
      <c r="H84" s="14"/>
      <c r="I84" s="14"/>
      <c r="J84" s="14"/>
    </row>
    <row r="85" spans="1:10" s="4" customFormat="1" ht="24">
      <c r="A85" s="61"/>
      <c r="B85" s="51" t="s">
        <v>592</v>
      </c>
      <c r="C85" s="18" t="s">
        <v>593</v>
      </c>
      <c r="D85" s="18"/>
      <c r="E85" s="18"/>
      <c r="F85" s="18">
        <v>130</v>
      </c>
      <c r="G85" s="47"/>
      <c r="H85" s="18"/>
      <c r="I85" s="18"/>
      <c r="J85" s="18"/>
    </row>
    <row r="86" spans="1:10" s="4" customFormat="1" ht="24">
      <c r="A86" s="23" t="s">
        <v>594</v>
      </c>
      <c r="B86" s="51" t="s">
        <v>595</v>
      </c>
      <c r="C86" s="18" t="s">
        <v>596</v>
      </c>
      <c r="D86" s="18">
        <v>15</v>
      </c>
      <c r="E86" s="18">
        <v>30</v>
      </c>
      <c r="F86" s="18">
        <v>80</v>
      </c>
      <c r="G86" s="54"/>
      <c r="H86" s="14">
        <f>3+1+2+2+1</f>
        <v>9</v>
      </c>
      <c r="I86" s="14">
        <f>50+1+2+2+2+2+2</f>
        <v>61</v>
      </c>
      <c r="J86" s="14"/>
    </row>
    <row r="87" spans="1:10" s="4" customFormat="1" ht="24">
      <c r="A87" s="1"/>
      <c r="B87" s="42" t="s">
        <v>597</v>
      </c>
      <c r="C87" s="2" t="s">
        <v>596</v>
      </c>
      <c r="D87" s="2">
        <v>15</v>
      </c>
      <c r="E87" s="2">
        <v>33</v>
      </c>
      <c r="F87" s="2">
        <v>30</v>
      </c>
      <c r="G87" s="26"/>
      <c r="H87" s="14"/>
      <c r="I87" s="14"/>
      <c r="J87" s="14"/>
    </row>
    <row r="88" spans="1:10" s="4" customFormat="1" ht="24">
      <c r="A88" s="1"/>
      <c r="B88" s="42" t="s">
        <v>598</v>
      </c>
      <c r="C88" s="2" t="s">
        <v>599</v>
      </c>
      <c r="D88" s="2">
        <v>12</v>
      </c>
      <c r="E88" s="2">
        <v>15</v>
      </c>
      <c r="F88" s="2">
        <v>190</v>
      </c>
      <c r="G88" s="26"/>
      <c r="H88" s="14"/>
      <c r="I88" s="14"/>
      <c r="J88" s="14"/>
    </row>
    <row r="89" spans="1:10" s="4" customFormat="1" ht="24">
      <c r="A89" s="1"/>
      <c r="B89" s="42" t="s">
        <v>600</v>
      </c>
      <c r="C89" s="2" t="s">
        <v>599</v>
      </c>
      <c r="D89" s="62"/>
      <c r="E89" s="62"/>
      <c r="F89" s="2">
        <v>100</v>
      </c>
      <c r="G89" s="26"/>
      <c r="H89" s="14"/>
      <c r="I89" s="14"/>
      <c r="J89" s="14"/>
    </row>
    <row r="90" spans="1:10" s="4" customFormat="1" ht="24">
      <c r="A90" s="1"/>
      <c r="B90" s="42" t="s">
        <v>601</v>
      </c>
      <c r="C90" s="2" t="s">
        <v>596</v>
      </c>
      <c r="D90" s="2">
        <v>21</v>
      </c>
      <c r="E90" s="2">
        <v>43</v>
      </c>
      <c r="F90" s="2">
        <v>60</v>
      </c>
      <c r="G90" s="26"/>
      <c r="H90" s="14"/>
      <c r="I90" s="14"/>
      <c r="J90" s="14"/>
    </row>
    <row r="91" spans="1:10" s="4" customFormat="1" ht="27" customHeight="1">
      <c r="A91" s="1"/>
      <c r="B91" s="39" t="s">
        <v>602</v>
      </c>
      <c r="C91" s="18" t="s">
        <v>596</v>
      </c>
      <c r="D91" s="18">
        <v>19</v>
      </c>
      <c r="E91" s="18">
        <v>32</v>
      </c>
      <c r="F91" s="18">
        <v>30</v>
      </c>
      <c r="G91" s="49"/>
      <c r="H91" s="14"/>
      <c r="I91" s="14"/>
      <c r="J91" s="14"/>
    </row>
    <row r="92" spans="1:10" s="4" customFormat="1" ht="24">
      <c r="A92" s="5"/>
      <c r="B92" s="39" t="s">
        <v>172</v>
      </c>
      <c r="C92" s="18" t="s">
        <v>596</v>
      </c>
      <c r="D92" s="18">
        <v>20</v>
      </c>
      <c r="E92" s="18">
        <v>30</v>
      </c>
      <c r="F92" s="18">
        <v>40</v>
      </c>
      <c r="G92" s="49"/>
      <c r="H92" s="18"/>
      <c r="I92" s="18"/>
      <c r="J92" s="18"/>
    </row>
    <row r="93" spans="1:10" s="4" customFormat="1" ht="24">
      <c r="A93" s="16" t="s">
        <v>603</v>
      </c>
      <c r="B93" s="51" t="s">
        <v>604</v>
      </c>
      <c r="C93" s="18" t="s">
        <v>605</v>
      </c>
      <c r="D93" s="18">
        <v>12</v>
      </c>
      <c r="E93" s="18">
        <v>12</v>
      </c>
      <c r="F93" s="18">
        <v>50</v>
      </c>
      <c r="G93" s="26"/>
      <c r="H93" s="18">
        <v>1</v>
      </c>
      <c r="I93" s="18">
        <f>2+2+1+1</f>
        <v>6</v>
      </c>
      <c r="J93" s="18">
        <f>2+2</f>
        <v>4</v>
      </c>
    </row>
    <row r="94" spans="1:10" s="4" customFormat="1" ht="24">
      <c r="A94" s="131" t="s">
        <v>606</v>
      </c>
      <c r="B94" s="50" t="s">
        <v>607</v>
      </c>
      <c r="C94" s="2" t="s">
        <v>606</v>
      </c>
      <c r="D94" s="2"/>
      <c r="E94" s="2"/>
      <c r="F94" s="2">
        <v>40</v>
      </c>
      <c r="G94" s="26"/>
      <c r="H94" s="14">
        <v>5</v>
      </c>
      <c r="I94" s="14">
        <f>18+1+1+1+1</f>
        <v>22</v>
      </c>
      <c r="J94" s="14">
        <v>5</v>
      </c>
    </row>
    <row r="95" spans="1:10" s="4" customFormat="1" ht="24">
      <c r="A95" s="1"/>
      <c r="B95" s="50" t="s">
        <v>608</v>
      </c>
      <c r="C95" s="2" t="s">
        <v>606</v>
      </c>
      <c r="D95" s="2">
        <v>19</v>
      </c>
      <c r="E95" s="2">
        <v>38</v>
      </c>
      <c r="F95" s="2">
        <v>70</v>
      </c>
      <c r="G95" s="26"/>
      <c r="H95" s="14"/>
      <c r="I95" s="14"/>
      <c r="J95" s="14"/>
    </row>
    <row r="96" spans="1:10" s="4" customFormat="1" ht="36">
      <c r="A96" s="5"/>
      <c r="B96" s="51" t="s">
        <v>609</v>
      </c>
      <c r="C96" s="18" t="s">
        <v>606</v>
      </c>
      <c r="D96" s="18">
        <v>15</v>
      </c>
      <c r="E96" s="18">
        <v>14</v>
      </c>
      <c r="F96" s="18">
        <v>5</v>
      </c>
      <c r="G96" s="49"/>
      <c r="H96" s="18"/>
      <c r="I96" s="18"/>
      <c r="J96" s="18"/>
    </row>
    <row r="97" spans="1:10" s="4" customFormat="1" ht="36">
      <c r="A97" s="5"/>
      <c r="B97" s="51" t="s">
        <v>187</v>
      </c>
      <c r="C97" s="18" t="s">
        <v>606</v>
      </c>
      <c r="D97" s="18">
        <v>23</v>
      </c>
      <c r="E97" s="18">
        <v>37</v>
      </c>
      <c r="F97" s="18">
        <v>38</v>
      </c>
      <c r="G97" s="47"/>
      <c r="H97" s="18"/>
      <c r="I97" s="18"/>
      <c r="J97" s="18"/>
    </row>
    <row r="98" spans="1:10" s="4" customFormat="1" ht="12">
      <c r="A98" s="5" t="s">
        <v>610</v>
      </c>
      <c r="B98" s="51"/>
      <c r="C98" s="18"/>
      <c r="D98" s="18"/>
      <c r="E98" s="18"/>
      <c r="F98" s="18"/>
      <c r="G98" s="49"/>
      <c r="H98" s="18"/>
      <c r="I98" s="18">
        <f>2+2</f>
        <v>4</v>
      </c>
      <c r="J98" s="18">
        <f>1+2</f>
        <v>3</v>
      </c>
    </row>
    <row r="99" spans="1:10" s="4" customFormat="1" ht="24">
      <c r="A99" s="12" t="s">
        <v>611</v>
      </c>
      <c r="B99" s="50" t="s">
        <v>612</v>
      </c>
      <c r="C99" s="2" t="s">
        <v>613</v>
      </c>
      <c r="D99" s="2">
        <v>21</v>
      </c>
      <c r="E99" s="2">
        <v>20</v>
      </c>
      <c r="F99" s="2">
        <v>21</v>
      </c>
      <c r="G99" s="26"/>
      <c r="H99" s="14">
        <f>3+3+3+2+1</f>
        <v>12</v>
      </c>
      <c r="I99" s="14">
        <f>36+1+2+2+2+2+2</f>
        <v>47</v>
      </c>
      <c r="J99" s="14">
        <f>3+3</f>
        <v>6</v>
      </c>
    </row>
    <row r="100" spans="1:10" s="4" customFormat="1" ht="24">
      <c r="A100" s="1"/>
      <c r="B100" s="13" t="s">
        <v>614</v>
      </c>
      <c r="C100" s="2" t="s">
        <v>615</v>
      </c>
      <c r="D100" s="2"/>
      <c r="E100" s="2"/>
      <c r="F100" s="2">
        <v>70</v>
      </c>
      <c r="G100" s="26"/>
      <c r="H100" s="14"/>
      <c r="I100" s="14"/>
      <c r="J100" s="14"/>
    </row>
    <row r="101" spans="1:10" s="4" customFormat="1" ht="24">
      <c r="A101" s="1"/>
      <c r="B101" s="13" t="s">
        <v>616</v>
      </c>
      <c r="C101" s="2" t="s">
        <v>615</v>
      </c>
      <c r="D101" s="2"/>
      <c r="E101" s="2"/>
      <c r="F101" s="2">
        <v>46</v>
      </c>
      <c r="G101" s="26"/>
      <c r="H101" s="14"/>
      <c r="I101" s="14"/>
      <c r="J101" s="14"/>
    </row>
    <row r="102" spans="1:10" s="4" customFormat="1" ht="24">
      <c r="A102" s="1"/>
      <c r="B102" s="13" t="s">
        <v>617</v>
      </c>
      <c r="C102" s="2" t="s">
        <v>615</v>
      </c>
      <c r="D102" s="2">
        <v>22</v>
      </c>
      <c r="E102" s="2">
        <v>23</v>
      </c>
      <c r="F102" s="2">
        <v>21</v>
      </c>
      <c r="G102" s="26"/>
      <c r="H102" s="14"/>
      <c r="I102" s="14"/>
      <c r="J102" s="14"/>
    </row>
    <row r="103" spans="1:10" s="4" customFormat="1" ht="24">
      <c r="A103" s="1"/>
      <c r="B103" s="13" t="s">
        <v>618</v>
      </c>
      <c r="C103" s="2" t="s">
        <v>615</v>
      </c>
      <c r="D103" s="2">
        <v>22</v>
      </c>
      <c r="E103" s="2">
        <v>23</v>
      </c>
      <c r="F103" s="2">
        <v>21</v>
      </c>
      <c r="G103" s="26"/>
      <c r="H103" s="14"/>
      <c r="I103" s="14"/>
      <c r="J103" s="14"/>
    </row>
    <row r="104" spans="1:10" s="4" customFormat="1" ht="24">
      <c r="A104" s="1"/>
      <c r="B104" s="13" t="s">
        <v>619</v>
      </c>
      <c r="C104" s="2" t="s">
        <v>615</v>
      </c>
      <c r="D104" s="62"/>
      <c r="E104" s="62"/>
      <c r="F104" s="2">
        <v>25</v>
      </c>
      <c r="G104" s="54"/>
      <c r="H104" s="14"/>
      <c r="I104" s="14"/>
      <c r="J104" s="14"/>
    </row>
    <row r="105" spans="1:10" s="4" customFormat="1" ht="24">
      <c r="A105" s="1"/>
      <c r="B105" s="50" t="s">
        <v>620</v>
      </c>
      <c r="C105" s="2" t="s">
        <v>615</v>
      </c>
      <c r="D105" s="2">
        <v>7</v>
      </c>
      <c r="E105" s="2">
        <v>16</v>
      </c>
      <c r="F105" s="2">
        <v>10</v>
      </c>
      <c r="G105" s="49"/>
      <c r="H105" s="14"/>
      <c r="I105" s="14"/>
      <c r="J105" s="14"/>
    </row>
    <row r="106" spans="1:10" s="4" customFormat="1" ht="24">
      <c r="A106" s="5"/>
      <c r="B106" s="50" t="s">
        <v>164</v>
      </c>
      <c r="C106" s="2" t="s">
        <v>615</v>
      </c>
      <c r="D106" s="2">
        <v>25</v>
      </c>
      <c r="E106" s="2">
        <v>24</v>
      </c>
      <c r="F106" s="2">
        <v>20</v>
      </c>
      <c r="G106" s="47"/>
      <c r="H106" s="18"/>
      <c r="I106" s="18"/>
      <c r="J106" s="18"/>
    </row>
    <row r="107" spans="1:10" s="4" customFormat="1" ht="24">
      <c r="A107" s="20" t="s">
        <v>621</v>
      </c>
      <c r="B107" s="51" t="s">
        <v>622</v>
      </c>
      <c r="C107" s="18" t="s">
        <v>623</v>
      </c>
      <c r="D107" s="18">
        <v>7</v>
      </c>
      <c r="E107" s="18">
        <v>33</v>
      </c>
      <c r="F107" s="18">
        <v>15</v>
      </c>
      <c r="G107" s="49"/>
      <c r="H107" s="8">
        <f>23+1</f>
        <v>24</v>
      </c>
      <c r="I107" s="14">
        <f>27+2+2+1+2</f>
        <v>34</v>
      </c>
      <c r="J107" s="14">
        <f>3+3</f>
        <v>6</v>
      </c>
    </row>
    <row r="108" spans="1:10" s="4" customFormat="1" ht="24">
      <c r="A108" s="1"/>
      <c r="B108" s="51" t="s">
        <v>624</v>
      </c>
      <c r="C108" s="18" t="s">
        <v>625</v>
      </c>
      <c r="D108" s="47"/>
      <c r="E108" s="47"/>
      <c r="F108" s="18">
        <v>40</v>
      </c>
      <c r="G108" s="49"/>
      <c r="H108" s="8"/>
      <c r="I108" s="14"/>
      <c r="J108" s="14"/>
    </row>
    <row r="109" spans="1:10" s="4" customFormat="1" ht="24">
      <c r="A109" s="5"/>
      <c r="B109" s="51" t="s">
        <v>135</v>
      </c>
      <c r="C109" s="18" t="s">
        <v>623</v>
      </c>
      <c r="D109" s="18">
        <v>9</v>
      </c>
      <c r="E109" s="18">
        <v>23</v>
      </c>
      <c r="F109" s="18">
        <v>6</v>
      </c>
      <c r="G109" s="54"/>
      <c r="H109" s="40"/>
      <c r="I109" s="18"/>
      <c r="J109" s="18"/>
    </row>
    <row r="110" spans="1:10" s="4" customFormat="1" ht="24">
      <c r="A110" s="16" t="s">
        <v>626</v>
      </c>
      <c r="B110" s="51" t="s">
        <v>627</v>
      </c>
      <c r="C110" s="18" t="s">
        <v>628</v>
      </c>
      <c r="D110" s="18">
        <v>7</v>
      </c>
      <c r="E110" s="18">
        <v>10</v>
      </c>
      <c r="F110" s="18">
        <v>20</v>
      </c>
      <c r="G110" s="26"/>
      <c r="H110" s="18"/>
      <c r="I110" s="18">
        <v>3</v>
      </c>
      <c r="J110" s="18">
        <f>2+2</f>
        <v>4</v>
      </c>
    </row>
    <row r="111" spans="1:10" s="4" customFormat="1" ht="12">
      <c r="A111" s="21" t="s">
        <v>629</v>
      </c>
      <c r="B111" s="51"/>
      <c r="C111" s="18"/>
      <c r="D111" s="47"/>
      <c r="E111" s="47"/>
      <c r="F111" s="18"/>
      <c r="G111" s="26"/>
      <c r="H111" s="2"/>
      <c r="I111" s="2">
        <f>1+2</f>
        <v>3</v>
      </c>
      <c r="J111" s="2">
        <v>2</v>
      </c>
    </row>
    <row r="112" spans="1:10" s="4" customFormat="1" ht="36">
      <c r="A112" s="16" t="s">
        <v>630</v>
      </c>
      <c r="B112" s="51" t="s">
        <v>136</v>
      </c>
      <c r="C112" s="40" t="s">
        <v>137</v>
      </c>
      <c r="D112" s="40">
        <v>9</v>
      </c>
      <c r="E112" s="40">
        <v>15</v>
      </c>
      <c r="F112" s="40">
        <v>20</v>
      </c>
      <c r="G112" s="49"/>
      <c r="H112" s="2">
        <v>2</v>
      </c>
      <c r="I112" s="2">
        <f>1+1</f>
        <v>2</v>
      </c>
      <c r="J112" s="2"/>
    </row>
    <row r="113" spans="1:10" s="4" customFormat="1" ht="24">
      <c r="A113" s="20" t="s">
        <v>631</v>
      </c>
      <c r="B113" s="50" t="s">
        <v>632</v>
      </c>
      <c r="C113" s="2" t="s">
        <v>633</v>
      </c>
      <c r="D113" s="28"/>
      <c r="E113" s="28"/>
      <c r="F113" s="2">
        <v>58</v>
      </c>
      <c r="G113" s="26"/>
      <c r="H113" s="14">
        <v>28</v>
      </c>
      <c r="I113" s="14">
        <f>62+1+2+2+2+2+2</f>
        <v>73</v>
      </c>
      <c r="J113" s="14">
        <f>5+4+4+5</f>
        <v>18</v>
      </c>
    </row>
    <row r="114" spans="1:10" s="4" customFormat="1" ht="24">
      <c r="A114" s="1"/>
      <c r="B114" s="50" t="s">
        <v>632</v>
      </c>
      <c r="C114" s="45" t="s">
        <v>634</v>
      </c>
      <c r="D114" s="28"/>
      <c r="E114" s="28"/>
      <c r="F114" s="2">
        <v>59</v>
      </c>
      <c r="G114" s="26"/>
      <c r="H114" s="14"/>
      <c r="I114" s="14"/>
      <c r="J114" s="14"/>
    </row>
    <row r="115" spans="1:10" s="4" customFormat="1" ht="24">
      <c r="A115" s="1"/>
      <c r="B115" s="50" t="s">
        <v>635</v>
      </c>
      <c r="C115" s="45" t="s">
        <v>633</v>
      </c>
      <c r="D115" s="28"/>
      <c r="E115" s="28"/>
      <c r="F115" s="2">
        <v>50</v>
      </c>
      <c r="G115" s="26"/>
      <c r="H115" s="14"/>
      <c r="I115" s="14"/>
      <c r="J115" s="14"/>
    </row>
    <row r="116" spans="1:10" s="4" customFormat="1" ht="24">
      <c r="A116" s="1"/>
      <c r="B116" s="51" t="s">
        <v>635</v>
      </c>
      <c r="C116" s="40" t="s">
        <v>634</v>
      </c>
      <c r="D116" s="49"/>
      <c r="E116" s="49"/>
      <c r="F116" s="14">
        <v>80</v>
      </c>
      <c r="G116" s="49"/>
      <c r="H116" s="14"/>
      <c r="I116" s="14"/>
      <c r="J116" s="14"/>
    </row>
    <row r="117" spans="1:10" s="4" customFormat="1" ht="24">
      <c r="A117" s="7"/>
      <c r="B117" s="85" t="s">
        <v>188</v>
      </c>
      <c r="C117" s="6" t="s">
        <v>633</v>
      </c>
      <c r="D117" s="28"/>
      <c r="E117" s="28"/>
      <c r="F117" s="2">
        <v>40</v>
      </c>
      <c r="G117" s="49"/>
      <c r="H117" s="2"/>
      <c r="I117" s="2"/>
      <c r="J117" s="2"/>
    </row>
    <row r="118" spans="1:10" s="4" customFormat="1" ht="24">
      <c r="A118" s="5"/>
      <c r="B118" s="126" t="s">
        <v>188</v>
      </c>
      <c r="C118" s="45" t="s">
        <v>634</v>
      </c>
      <c r="D118" s="28"/>
      <c r="E118" s="28"/>
      <c r="F118" s="28">
        <v>40</v>
      </c>
      <c r="G118" s="47"/>
      <c r="H118" s="2"/>
      <c r="I118" s="2"/>
      <c r="J118" s="2"/>
    </row>
    <row r="119" spans="4:10" s="4" customFormat="1" ht="12.75" thickBot="1">
      <c r="D119" s="26"/>
      <c r="G119" s="26"/>
      <c r="H119" s="24"/>
      <c r="I119" s="24"/>
      <c r="J119" s="24"/>
    </row>
    <row r="120" spans="2:10" s="4" customFormat="1" ht="12.75" thickBot="1">
      <c r="B120" s="63" t="s">
        <v>636</v>
      </c>
      <c r="C120" s="64"/>
      <c r="D120" s="83"/>
      <c r="E120" s="83">
        <f>SUM(E5:E118)</f>
        <v>1307</v>
      </c>
      <c r="F120" s="120">
        <f>SUM(F5:F118)</f>
        <v>6691</v>
      </c>
      <c r="G120" s="49"/>
      <c r="H120" s="127">
        <f>SUM(H4:H119)</f>
        <v>288</v>
      </c>
      <c r="I120" s="127">
        <f>SUM(I4:I118)</f>
        <v>840</v>
      </c>
      <c r="J120" s="97">
        <f>SUM(J4:J118)</f>
        <v>168</v>
      </c>
    </row>
    <row r="121" spans="4:10" s="4" customFormat="1" ht="12">
      <c r="D121" s="26"/>
      <c r="E121" s="26"/>
      <c r="F121" s="26"/>
      <c r="G121" s="26"/>
      <c r="H121" s="24"/>
      <c r="I121" s="24"/>
      <c r="J121" s="24"/>
    </row>
    <row r="122" spans="4:10" s="4" customFormat="1" ht="12">
      <c r="D122" s="26"/>
      <c r="E122" s="26"/>
      <c r="F122" s="26"/>
      <c r="G122" s="26"/>
      <c r="H122" s="24"/>
      <c r="I122" s="24"/>
      <c r="J122" s="24"/>
    </row>
    <row r="123" spans="4:10" s="4" customFormat="1" ht="12">
      <c r="D123" s="26"/>
      <c r="E123" s="26"/>
      <c r="F123" s="26"/>
      <c r="G123" s="26"/>
      <c r="H123" s="24"/>
      <c r="I123" s="24"/>
      <c r="J123" s="24"/>
    </row>
    <row r="124" spans="4:10" s="4" customFormat="1" ht="12">
      <c r="D124" s="26"/>
      <c r="E124" s="26"/>
      <c r="F124" s="26"/>
      <c r="G124" s="26"/>
      <c r="H124" s="24"/>
      <c r="I124" s="24"/>
      <c r="J124" s="24"/>
    </row>
    <row r="125" spans="4:10" s="4" customFormat="1" ht="12">
      <c r="D125" s="26"/>
      <c r="E125" s="26"/>
      <c r="F125" s="26"/>
      <c r="G125" s="26"/>
      <c r="H125" s="24"/>
      <c r="I125" s="24"/>
      <c r="J125" s="24"/>
    </row>
    <row r="126" spans="8:10" s="4" customFormat="1" ht="12">
      <c r="H126" s="24"/>
      <c r="I126" s="24"/>
      <c r="J126" s="24"/>
    </row>
    <row r="127" spans="8:10" s="4" customFormat="1" ht="12">
      <c r="H127" s="24"/>
      <c r="I127" s="24"/>
      <c r="J127" s="24"/>
    </row>
    <row r="128" spans="8:10" s="4" customFormat="1" ht="12">
      <c r="H128" s="24"/>
      <c r="I128" s="24"/>
      <c r="J128" s="24"/>
    </row>
    <row r="129" spans="8:10" s="4" customFormat="1" ht="12">
      <c r="H129" s="24"/>
      <c r="I129" s="24"/>
      <c r="J129" s="24"/>
    </row>
    <row r="130" spans="8:10" s="4" customFormat="1" ht="12">
      <c r="H130" s="24"/>
      <c r="I130" s="24"/>
      <c r="J130" s="24"/>
    </row>
    <row r="131" spans="8:10" s="4" customFormat="1" ht="12">
      <c r="H131" s="24"/>
      <c r="I131" s="24"/>
      <c r="J131" s="24"/>
    </row>
    <row r="132" spans="8:10" s="4" customFormat="1" ht="12">
      <c r="H132" s="24"/>
      <c r="I132" s="24"/>
      <c r="J132" s="24"/>
    </row>
    <row r="133" spans="8:10" s="4" customFormat="1" ht="12">
      <c r="H133" s="24"/>
      <c r="I133" s="24"/>
      <c r="J133" s="24"/>
    </row>
    <row r="134" spans="8:10" s="4" customFormat="1" ht="12">
      <c r="H134" s="24"/>
      <c r="I134" s="24"/>
      <c r="J134" s="24"/>
    </row>
    <row r="135" spans="8:10" s="4" customFormat="1" ht="12">
      <c r="H135" s="24"/>
      <c r="I135" s="24"/>
      <c r="J135" s="24"/>
    </row>
    <row r="136" spans="8:10" s="4" customFormat="1" ht="12">
      <c r="H136" s="24"/>
      <c r="I136" s="24"/>
      <c r="J136" s="24"/>
    </row>
    <row r="137" spans="8:10" s="4" customFormat="1" ht="12">
      <c r="H137" s="24"/>
      <c r="I137" s="24"/>
      <c r="J137" s="24"/>
    </row>
    <row r="138" spans="8:10" s="4" customFormat="1" ht="12">
      <c r="H138" s="24"/>
      <c r="I138" s="24"/>
      <c r="J138" s="24"/>
    </row>
    <row r="139" spans="8:10" s="4" customFormat="1" ht="12">
      <c r="H139" s="24"/>
      <c r="I139" s="24"/>
      <c r="J139" s="24"/>
    </row>
    <row r="140" spans="8:10" s="4" customFormat="1" ht="12">
      <c r="H140" s="24"/>
      <c r="I140" s="24"/>
      <c r="J140" s="24"/>
    </row>
    <row r="141" spans="8:10" s="4" customFormat="1" ht="12">
      <c r="H141" s="24"/>
      <c r="I141" s="24"/>
      <c r="J141" s="24"/>
    </row>
    <row r="142" spans="8:10" s="4" customFormat="1" ht="12">
      <c r="H142" s="24"/>
      <c r="I142" s="24"/>
      <c r="J142" s="24"/>
    </row>
    <row r="143" spans="8:10" s="4" customFormat="1" ht="12">
      <c r="H143" s="24"/>
      <c r="I143" s="24"/>
      <c r="J143" s="24"/>
    </row>
    <row r="144" spans="8:10" s="4" customFormat="1" ht="12">
      <c r="H144" s="24"/>
      <c r="I144" s="24"/>
      <c r="J144" s="24"/>
    </row>
    <row r="145" spans="8:10" s="4" customFormat="1" ht="12">
      <c r="H145" s="24"/>
      <c r="I145" s="24"/>
      <c r="J145" s="24"/>
    </row>
    <row r="146" spans="8:10" s="4" customFormat="1" ht="12">
      <c r="H146" s="24"/>
      <c r="I146" s="24"/>
      <c r="J146" s="24"/>
    </row>
    <row r="147" spans="8:10" s="4" customFormat="1" ht="12">
      <c r="H147" s="24"/>
      <c r="I147" s="24"/>
      <c r="J147" s="24"/>
    </row>
    <row r="148" spans="8:10" s="4" customFormat="1" ht="12">
      <c r="H148" s="24"/>
      <c r="I148" s="24"/>
      <c r="J148" s="24"/>
    </row>
    <row r="149" spans="8:10" s="4" customFormat="1" ht="12">
      <c r="H149" s="24"/>
      <c r="I149" s="24"/>
      <c r="J149" s="24"/>
    </row>
    <row r="150" spans="8:10" s="4" customFormat="1" ht="12">
      <c r="H150" s="24"/>
      <c r="I150" s="24"/>
      <c r="J150" s="24"/>
    </row>
    <row r="151" spans="8:10" s="4" customFormat="1" ht="12">
      <c r="H151" s="24"/>
      <c r="I151" s="24"/>
      <c r="J151" s="24"/>
    </row>
    <row r="152" spans="8:10" s="4" customFormat="1" ht="12">
      <c r="H152" s="24"/>
      <c r="I152" s="24"/>
      <c r="J152" s="24"/>
    </row>
    <row r="153" spans="8:10" s="4" customFormat="1" ht="12">
      <c r="H153" s="24"/>
      <c r="I153" s="24"/>
      <c r="J153" s="24"/>
    </row>
    <row r="154" spans="8:10" s="4" customFormat="1" ht="12">
      <c r="H154" s="24"/>
      <c r="I154" s="24"/>
      <c r="J154" s="24"/>
    </row>
    <row r="155" spans="8:10" s="4" customFormat="1" ht="12">
      <c r="H155" s="24"/>
      <c r="I155" s="24"/>
      <c r="J155" s="24"/>
    </row>
    <row r="156" spans="8:10" s="4" customFormat="1" ht="12">
      <c r="H156" s="24"/>
      <c r="I156" s="24"/>
      <c r="J156" s="24"/>
    </row>
    <row r="157" spans="8:10" s="4" customFormat="1" ht="12">
      <c r="H157" s="24"/>
      <c r="I157" s="24"/>
      <c r="J157" s="24"/>
    </row>
    <row r="158" spans="8:10" s="4" customFormat="1" ht="12">
      <c r="H158" s="24"/>
      <c r="I158" s="24"/>
      <c r="J158" s="24"/>
    </row>
    <row r="159" spans="8:10" s="4" customFormat="1" ht="12">
      <c r="H159" s="24"/>
      <c r="I159" s="24"/>
      <c r="J159" s="24"/>
    </row>
    <row r="160" spans="8:10" s="4" customFormat="1" ht="12">
      <c r="H160" s="24"/>
      <c r="I160" s="24"/>
      <c r="J160" s="24"/>
    </row>
    <row r="161" spans="8:10" s="4" customFormat="1" ht="12">
      <c r="H161" s="24"/>
      <c r="I161" s="24"/>
      <c r="J161" s="24"/>
    </row>
    <row r="162" spans="8:10" s="4" customFormat="1" ht="12">
      <c r="H162" s="24"/>
      <c r="I162" s="24"/>
      <c r="J162" s="24"/>
    </row>
    <row r="163" spans="8:10" s="4" customFormat="1" ht="12">
      <c r="H163" s="24"/>
      <c r="I163" s="24"/>
      <c r="J163" s="24"/>
    </row>
    <row r="164" spans="8:10" s="4" customFormat="1" ht="12">
      <c r="H164" s="24"/>
      <c r="I164" s="24"/>
      <c r="J164" s="24"/>
    </row>
    <row r="165" spans="8:10" s="4" customFormat="1" ht="12">
      <c r="H165" s="24"/>
      <c r="I165" s="24"/>
      <c r="J165" s="24"/>
    </row>
    <row r="166" spans="8:10" s="4" customFormat="1" ht="12">
      <c r="H166" s="24"/>
      <c r="I166" s="24"/>
      <c r="J166" s="24"/>
    </row>
    <row r="167" spans="8:10" s="4" customFormat="1" ht="12">
      <c r="H167" s="24"/>
      <c r="I167" s="24"/>
      <c r="J167" s="24"/>
    </row>
    <row r="168" spans="8:10" s="4" customFormat="1" ht="12">
      <c r="H168" s="24"/>
      <c r="I168" s="24"/>
      <c r="J168" s="24"/>
    </row>
    <row r="169" spans="8:10" s="4" customFormat="1" ht="12">
      <c r="H169" s="24"/>
      <c r="I169" s="24"/>
      <c r="J169" s="24"/>
    </row>
    <row r="170" spans="8:10" s="4" customFormat="1" ht="12">
      <c r="H170" s="24"/>
      <c r="I170" s="24"/>
      <c r="J170" s="24"/>
    </row>
    <row r="171" spans="8:10" s="4" customFormat="1" ht="12">
      <c r="H171" s="24"/>
      <c r="I171" s="24"/>
      <c r="J171" s="24"/>
    </row>
    <row r="172" spans="8:10" s="4" customFormat="1" ht="12">
      <c r="H172" s="24"/>
      <c r="I172" s="24"/>
      <c r="J172" s="24"/>
    </row>
    <row r="173" spans="8:10" s="4" customFormat="1" ht="12">
      <c r="H173" s="24"/>
      <c r="I173" s="24"/>
      <c r="J173" s="24"/>
    </row>
    <row r="174" spans="8:10" s="4" customFormat="1" ht="12">
      <c r="H174" s="24"/>
      <c r="I174" s="24"/>
      <c r="J174" s="24"/>
    </row>
    <row r="175" spans="8:10" s="4" customFormat="1" ht="12">
      <c r="H175" s="24"/>
      <c r="I175" s="24"/>
      <c r="J175" s="24"/>
    </row>
    <row r="176" spans="8:10" s="4" customFormat="1" ht="12">
      <c r="H176" s="24"/>
      <c r="I176" s="24"/>
      <c r="J176" s="24"/>
    </row>
    <row r="177" spans="8:10" s="4" customFormat="1" ht="12">
      <c r="H177" s="24"/>
      <c r="I177" s="24"/>
      <c r="J177" s="24"/>
    </row>
    <row r="178" spans="8:10" s="4" customFormat="1" ht="12">
      <c r="H178" s="24"/>
      <c r="I178" s="24"/>
      <c r="J178" s="24"/>
    </row>
    <row r="179" spans="8:10" s="4" customFormat="1" ht="12">
      <c r="H179" s="24"/>
      <c r="I179" s="24"/>
      <c r="J179" s="24"/>
    </row>
    <row r="180" spans="8:10" s="4" customFormat="1" ht="12">
      <c r="H180" s="24"/>
      <c r="I180" s="24"/>
      <c r="J180" s="24"/>
    </row>
    <row r="181" spans="8:10" s="4" customFormat="1" ht="12">
      <c r="H181" s="24"/>
      <c r="I181" s="24"/>
      <c r="J181" s="24"/>
    </row>
  </sheetData>
  <mergeCells count="4">
    <mergeCell ref="H1:J1"/>
    <mergeCell ref="E2:F2"/>
    <mergeCell ref="B1:F1"/>
    <mergeCell ref="A1:A2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&amp;UAsia and the Pacific&amp;C&amp;"Times New Roman,Regular"WIPO/TRIPS/2000/1
Table III, page &amp;P
Awareness Building and Human Resource Development Activities
(January 1, 1996 - June 30, 2000)</oddHeader>
  </headerFooter>
  <rowBreaks count="11" manualBreakCount="11">
    <brk id="13" max="255" man="1"/>
    <brk id="27" max="255" man="1"/>
    <brk id="41" max="255" man="1"/>
    <brk id="53" max="255" man="1"/>
    <brk id="63" max="255" man="1"/>
    <brk id="78" max="255" man="1"/>
    <brk id="85" max="255" man="1"/>
    <brk id="97" max="255" man="1"/>
    <brk id="106" max="255" man="1"/>
    <brk id="123" max="255" man="1"/>
    <brk id="1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65">
      <selection activeCell="B105" sqref="B105:C105"/>
    </sheetView>
  </sheetViews>
  <sheetFormatPr defaultColWidth="9.140625" defaultRowHeight="12.75"/>
  <cols>
    <col min="1" max="1" width="19.57421875" style="4" customWidth="1"/>
    <col min="2" max="2" width="14.28125" style="4" customWidth="1"/>
    <col min="3" max="3" width="15.7109375" style="4" customWidth="1"/>
    <col min="4" max="4" width="21.421875" style="4" customWidth="1"/>
    <col min="5" max="5" width="22.421875" style="4" customWidth="1"/>
    <col min="6" max="6" width="16.8515625" style="4" customWidth="1"/>
    <col min="7" max="7" width="17.28125" style="4" customWidth="1"/>
    <col min="8" max="16384" width="9.140625" style="4" customWidth="1"/>
  </cols>
  <sheetData>
    <row r="1" spans="1:7" ht="12.75" customHeight="1">
      <c r="A1" s="140" t="s">
        <v>234</v>
      </c>
      <c r="B1" s="143" t="s">
        <v>364</v>
      </c>
      <c r="C1" s="143"/>
      <c r="D1" s="140" t="s">
        <v>365</v>
      </c>
      <c r="E1" s="140" t="s">
        <v>366</v>
      </c>
      <c r="F1" s="140" t="s">
        <v>367</v>
      </c>
      <c r="G1" s="140" t="s">
        <v>368</v>
      </c>
    </row>
    <row r="2" spans="1:7" ht="12">
      <c r="A2" s="141"/>
      <c r="B2" s="140" t="s">
        <v>369</v>
      </c>
      <c r="C2" s="140" t="s">
        <v>370</v>
      </c>
      <c r="D2" s="141"/>
      <c r="E2" s="141"/>
      <c r="F2" s="141"/>
      <c r="G2" s="141"/>
    </row>
    <row r="3" spans="1:7" ht="12">
      <c r="A3" s="142"/>
      <c r="B3" s="142"/>
      <c r="C3" s="142"/>
      <c r="D3" s="142"/>
      <c r="E3" s="142"/>
      <c r="F3" s="142"/>
      <c r="G3" s="142"/>
    </row>
    <row r="4" spans="1:7" ht="12">
      <c r="A4" s="27" t="s">
        <v>494</v>
      </c>
      <c r="B4" s="28"/>
      <c r="C4" s="28" t="s">
        <v>371</v>
      </c>
      <c r="D4" s="28" t="s">
        <v>215</v>
      </c>
      <c r="E4" s="28" t="s">
        <v>371</v>
      </c>
      <c r="F4" s="28"/>
      <c r="G4" s="27"/>
    </row>
    <row r="5" spans="1:7" ht="12">
      <c r="A5" s="27" t="s">
        <v>498</v>
      </c>
      <c r="B5" s="28"/>
      <c r="C5" s="28" t="s">
        <v>371</v>
      </c>
      <c r="D5" s="28" t="s">
        <v>644</v>
      </c>
      <c r="E5" s="28"/>
      <c r="F5" s="28"/>
      <c r="G5" s="27"/>
    </row>
    <row r="6" spans="1:7" ht="12">
      <c r="A6" s="27" t="s">
        <v>502</v>
      </c>
      <c r="B6" s="28"/>
      <c r="C6" s="28" t="s">
        <v>371</v>
      </c>
      <c r="D6" s="28" t="s">
        <v>374</v>
      </c>
      <c r="E6" s="28" t="s">
        <v>371</v>
      </c>
      <c r="F6" s="28"/>
      <c r="G6" s="27"/>
    </row>
    <row r="7" spans="1:7" ht="12">
      <c r="A7" s="27" t="s">
        <v>503</v>
      </c>
      <c r="B7" s="28"/>
      <c r="C7" s="28" t="s">
        <v>371</v>
      </c>
      <c r="D7" s="28" t="s">
        <v>383</v>
      </c>
      <c r="E7" s="28"/>
      <c r="F7" s="28"/>
      <c r="G7" s="27"/>
    </row>
    <row r="8" spans="1:7" ht="12">
      <c r="A8" s="27" t="s">
        <v>506</v>
      </c>
      <c r="B8" s="28" t="s">
        <v>371</v>
      </c>
      <c r="C8" s="28" t="s">
        <v>371</v>
      </c>
      <c r="D8" s="28" t="s">
        <v>490</v>
      </c>
      <c r="E8" s="28" t="s">
        <v>371</v>
      </c>
      <c r="F8" s="28"/>
      <c r="G8" s="27"/>
    </row>
    <row r="9" spans="1:7" ht="12">
      <c r="A9" s="27" t="s">
        <v>514</v>
      </c>
      <c r="B9" s="28"/>
      <c r="C9" s="28" t="s">
        <v>371</v>
      </c>
      <c r="D9" s="28" t="s">
        <v>644</v>
      </c>
      <c r="E9" s="28" t="s">
        <v>371</v>
      </c>
      <c r="F9" s="28"/>
      <c r="G9" s="27"/>
    </row>
    <row r="10" spans="1:7" ht="12">
      <c r="A10" s="27" t="s">
        <v>516</v>
      </c>
      <c r="B10" s="28"/>
      <c r="C10" s="28" t="s">
        <v>371</v>
      </c>
      <c r="D10" s="28" t="s">
        <v>372</v>
      </c>
      <c r="E10" s="28" t="s">
        <v>371</v>
      </c>
      <c r="F10" s="28"/>
      <c r="G10" s="27"/>
    </row>
    <row r="11" spans="1:7" ht="12">
      <c r="A11" s="27" t="s">
        <v>520</v>
      </c>
      <c r="B11" s="28" t="s">
        <v>371</v>
      </c>
      <c r="C11" s="28" t="s">
        <v>371</v>
      </c>
      <c r="D11" s="28" t="s">
        <v>372</v>
      </c>
      <c r="E11" s="28"/>
      <c r="F11" s="28"/>
      <c r="G11" s="27"/>
    </row>
    <row r="12" spans="1:7" ht="12">
      <c r="A12" s="27" t="s">
        <v>533</v>
      </c>
      <c r="B12" s="28"/>
      <c r="C12" s="28" t="s">
        <v>371</v>
      </c>
      <c r="D12" s="28" t="s">
        <v>638</v>
      </c>
      <c r="E12" s="28" t="s">
        <v>371</v>
      </c>
      <c r="F12" s="28" t="s">
        <v>371</v>
      </c>
      <c r="G12" s="27"/>
    </row>
    <row r="13" spans="1:7" ht="12">
      <c r="A13" s="27" t="s">
        <v>537</v>
      </c>
      <c r="B13" s="28"/>
      <c r="C13" s="28" t="s">
        <v>371</v>
      </c>
      <c r="D13" s="28" t="s">
        <v>383</v>
      </c>
      <c r="E13" s="28"/>
      <c r="F13" s="28"/>
      <c r="G13" s="27"/>
    </row>
    <row r="14" spans="1:7" ht="12">
      <c r="A14" s="27" t="s">
        <v>546</v>
      </c>
      <c r="B14" s="28"/>
      <c r="C14" s="28" t="s">
        <v>371</v>
      </c>
      <c r="D14" s="28" t="s">
        <v>383</v>
      </c>
      <c r="E14" s="28"/>
      <c r="F14" s="28"/>
      <c r="G14" s="27"/>
    </row>
    <row r="15" spans="1:7" ht="12">
      <c r="A15" s="27" t="s">
        <v>553</v>
      </c>
      <c r="B15" s="28"/>
      <c r="C15" s="28" t="s">
        <v>371</v>
      </c>
      <c r="D15" s="28" t="s">
        <v>639</v>
      </c>
      <c r="E15" s="28"/>
      <c r="F15" s="28"/>
      <c r="G15" s="27"/>
    </row>
    <row r="16" spans="1:7" ht="12">
      <c r="A16" s="27" t="s">
        <v>560</v>
      </c>
      <c r="B16" s="28"/>
      <c r="C16" s="28" t="s">
        <v>371</v>
      </c>
      <c r="D16" s="28" t="s">
        <v>639</v>
      </c>
      <c r="E16" s="28" t="s">
        <v>371</v>
      </c>
      <c r="F16" s="28"/>
      <c r="G16" s="27"/>
    </row>
    <row r="17" spans="1:7" ht="12">
      <c r="A17" s="27" t="s">
        <v>565</v>
      </c>
      <c r="B17" s="28"/>
      <c r="C17" s="28" t="s">
        <v>371</v>
      </c>
      <c r="D17" s="28" t="s">
        <v>383</v>
      </c>
      <c r="E17" s="28"/>
      <c r="F17" s="28"/>
      <c r="G17" s="27"/>
    </row>
    <row r="18" spans="1:7" ht="12">
      <c r="A18" s="27" t="s">
        <v>569</v>
      </c>
      <c r="B18" s="28"/>
      <c r="C18" s="28" t="s">
        <v>371</v>
      </c>
      <c r="D18" s="28" t="s">
        <v>373</v>
      </c>
      <c r="E18" s="28"/>
      <c r="F18" s="28"/>
      <c r="G18" s="27"/>
    </row>
    <row r="19" spans="1:11" ht="12">
      <c r="A19" s="27" t="s">
        <v>575</v>
      </c>
      <c r="B19" s="28"/>
      <c r="C19" s="28" t="s">
        <v>371</v>
      </c>
      <c r="D19" s="28"/>
      <c r="E19" s="28"/>
      <c r="F19" s="28"/>
      <c r="G19" s="27"/>
      <c r="H19" s="34"/>
      <c r="I19" s="34"/>
      <c r="J19" s="34"/>
      <c r="K19" s="34"/>
    </row>
    <row r="20" spans="1:7" ht="12">
      <c r="A20" s="5" t="s">
        <v>582</v>
      </c>
      <c r="B20" s="47"/>
      <c r="C20" s="47" t="s">
        <v>371</v>
      </c>
      <c r="D20" s="47" t="s">
        <v>383</v>
      </c>
      <c r="E20" s="47" t="s">
        <v>371</v>
      </c>
      <c r="F20" s="47"/>
      <c r="G20" s="27"/>
    </row>
    <row r="21" spans="1:7" ht="12">
      <c r="A21" s="27" t="s">
        <v>585</v>
      </c>
      <c r="B21" s="28" t="s">
        <v>371</v>
      </c>
      <c r="C21" s="28" t="s">
        <v>371</v>
      </c>
      <c r="D21" s="28" t="s">
        <v>638</v>
      </c>
      <c r="E21" s="28"/>
      <c r="F21" s="28"/>
      <c r="G21" s="27"/>
    </row>
    <row r="22" spans="1:7" ht="12">
      <c r="A22" s="27" t="s">
        <v>594</v>
      </c>
      <c r="B22" s="28"/>
      <c r="C22" s="28" t="s">
        <v>371</v>
      </c>
      <c r="D22" s="28" t="s">
        <v>372</v>
      </c>
      <c r="E22" s="28"/>
      <c r="F22" s="28"/>
      <c r="G22" s="27"/>
    </row>
    <row r="23" spans="1:7" ht="12">
      <c r="A23" s="27" t="s">
        <v>603</v>
      </c>
      <c r="B23" s="28"/>
      <c r="C23" s="28" t="s">
        <v>371</v>
      </c>
      <c r="D23" s="28" t="s">
        <v>372</v>
      </c>
      <c r="E23" s="28"/>
      <c r="F23" s="28"/>
      <c r="G23" s="27"/>
    </row>
    <row r="24" spans="1:7" ht="12">
      <c r="A24" s="27" t="s">
        <v>606</v>
      </c>
      <c r="B24" s="28"/>
      <c r="C24" s="28" t="s">
        <v>371</v>
      </c>
      <c r="D24" s="28" t="s">
        <v>383</v>
      </c>
      <c r="E24" s="28"/>
      <c r="F24" s="28"/>
      <c r="G24" s="27"/>
    </row>
    <row r="25" spans="1:7" ht="12">
      <c r="A25" s="27" t="s">
        <v>611</v>
      </c>
      <c r="B25" s="28"/>
      <c r="C25" s="28" t="s">
        <v>371</v>
      </c>
      <c r="D25" s="28" t="s">
        <v>491</v>
      </c>
      <c r="E25" s="28"/>
      <c r="F25" s="28"/>
      <c r="G25" s="27"/>
    </row>
    <row r="26" spans="1:7" ht="12">
      <c r="A26" s="27" t="s">
        <v>621</v>
      </c>
      <c r="B26" s="28" t="s">
        <v>371</v>
      </c>
      <c r="C26" s="28" t="s">
        <v>371</v>
      </c>
      <c r="D26" s="28" t="s">
        <v>411</v>
      </c>
      <c r="E26" s="28"/>
      <c r="F26" s="28"/>
      <c r="G26" s="27"/>
    </row>
    <row r="27" spans="1:7" ht="12">
      <c r="A27" s="27" t="s">
        <v>630</v>
      </c>
      <c r="B27" s="28"/>
      <c r="C27" s="28"/>
      <c r="D27" s="28" t="s">
        <v>374</v>
      </c>
      <c r="E27" s="28"/>
      <c r="F27" s="28"/>
      <c r="G27" s="27"/>
    </row>
    <row r="28" spans="1:7" ht="12">
      <c r="A28" s="27" t="s">
        <v>631</v>
      </c>
      <c r="B28" s="28" t="s">
        <v>371</v>
      </c>
      <c r="C28" s="28" t="s">
        <v>371</v>
      </c>
      <c r="D28" s="28" t="s">
        <v>121</v>
      </c>
      <c r="E28" s="28" t="s">
        <v>371</v>
      </c>
      <c r="F28" s="28"/>
      <c r="G28" s="27"/>
    </row>
    <row r="29" spans="1:7" ht="12">
      <c r="A29" s="27" t="s">
        <v>640</v>
      </c>
      <c r="B29" s="28"/>
      <c r="C29" s="28" t="s">
        <v>371</v>
      </c>
      <c r="D29" s="28" t="s">
        <v>412</v>
      </c>
      <c r="E29" s="28"/>
      <c r="F29" s="28"/>
      <c r="G29" s="27"/>
    </row>
    <row r="30" spans="2:6" ht="12">
      <c r="B30" s="26"/>
      <c r="C30" s="26"/>
      <c r="D30" s="26"/>
      <c r="E30" s="26"/>
      <c r="F30" s="26"/>
    </row>
    <row r="31" spans="2:6" ht="12">
      <c r="B31" s="26"/>
      <c r="C31" s="26"/>
      <c r="D31" s="26"/>
      <c r="E31" s="26"/>
      <c r="F31" s="26"/>
    </row>
    <row r="32" spans="2:6" ht="12">
      <c r="B32" s="26"/>
      <c r="C32" s="26"/>
      <c r="D32" s="26"/>
      <c r="E32" s="26"/>
      <c r="F32" s="26"/>
    </row>
    <row r="33" spans="2:6" ht="12">
      <c r="B33" s="26"/>
      <c r="C33" s="26"/>
      <c r="D33" s="26"/>
      <c r="E33" s="26"/>
      <c r="F33" s="26"/>
    </row>
    <row r="40" ht="12">
      <c r="G40" s="34"/>
    </row>
    <row r="61" ht="12">
      <c r="G61" s="34"/>
    </row>
    <row r="76" s="34" customFormat="1" ht="12"/>
    <row r="77" s="34" customFormat="1" ht="12"/>
    <row r="78" s="34" customFormat="1" ht="12"/>
    <row r="79" s="34" customFormat="1" ht="12"/>
    <row r="80" s="34" customFormat="1" ht="12"/>
    <row r="81" s="34" customFormat="1" ht="12"/>
    <row r="82" s="34" customFormat="1" ht="12"/>
    <row r="83" s="34" customFormat="1" ht="12"/>
    <row r="84" s="34" customFormat="1" ht="12"/>
    <row r="85" s="34" customFormat="1" ht="12"/>
    <row r="86" s="34" customFormat="1" ht="12"/>
    <row r="87" s="34" customFormat="1" ht="12"/>
    <row r="88" s="34" customFormat="1" ht="12"/>
    <row r="89" s="34" customFormat="1" ht="12"/>
    <row r="90" s="34" customFormat="1" ht="12"/>
    <row r="91" s="34" customFormat="1" ht="12"/>
    <row r="92" s="34" customFormat="1" ht="12"/>
    <row r="93" s="34" customFormat="1" ht="12"/>
    <row r="94" s="34" customFormat="1" ht="12"/>
    <row r="95" s="34" customFormat="1" ht="12"/>
    <row r="96" s="34" customFormat="1" ht="12"/>
    <row r="97" s="34" customFormat="1" ht="12"/>
    <row r="98" s="34" customFormat="1" ht="12"/>
    <row r="99" s="34" customFormat="1" ht="12"/>
    <row r="100" s="34" customFormat="1" ht="12"/>
    <row r="101" s="34" customFormat="1" ht="12"/>
    <row r="102" s="34" customFormat="1" ht="12"/>
    <row r="103" s="34" customFormat="1" ht="12"/>
    <row r="104" s="34" customFormat="1" ht="12"/>
    <row r="105" s="34" customFormat="1" ht="12"/>
    <row r="106" s="34" customFormat="1" ht="12"/>
    <row r="107" s="34" customFormat="1" ht="12"/>
    <row r="108" s="34" customFormat="1" ht="12"/>
    <row r="109" s="34" customFormat="1" ht="12"/>
    <row r="110" s="34" customFormat="1" ht="12"/>
    <row r="111" s="34" customFormat="1" ht="12"/>
    <row r="112" s="34" customFormat="1" ht="12"/>
    <row r="113" s="34" customFormat="1" ht="12"/>
    <row r="114" s="34" customFormat="1" ht="12"/>
    <row r="115" s="34" customFormat="1" ht="12"/>
    <row r="116" s="34" customFormat="1" ht="12"/>
    <row r="117" s="34" customFormat="1" ht="12"/>
    <row r="118" s="34" customFormat="1" ht="12"/>
    <row r="119" s="34" customFormat="1" ht="12"/>
    <row r="120" s="34" customFormat="1" ht="12"/>
    <row r="121" s="34" customFormat="1" ht="12"/>
    <row r="122" s="34" customFormat="1" ht="12"/>
    <row r="123" s="34" customFormat="1" ht="12"/>
    <row r="124" s="34" customFormat="1" ht="12"/>
    <row r="125" s="34" customFormat="1" ht="12"/>
    <row r="126" s="34" customFormat="1" ht="12"/>
    <row r="127" s="34" customFormat="1" ht="12"/>
    <row r="128" s="34" customFormat="1" ht="12"/>
    <row r="129" s="34" customFormat="1" ht="12"/>
    <row r="130" s="34" customFormat="1" ht="12"/>
    <row r="131" s="34" customFormat="1" ht="12"/>
    <row r="132" s="34" customFormat="1" ht="12"/>
    <row r="133" s="34" customFormat="1" ht="12"/>
    <row r="134" s="34" customFormat="1" ht="12"/>
    <row r="135" s="34" customFormat="1" ht="12"/>
    <row r="136" s="34" customFormat="1" ht="12"/>
    <row r="137" s="34" customFormat="1" ht="12"/>
    <row r="138" s="34" customFormat="1" ht="12"/>
    <row r="139" s="34" customFormat="1" ht="12"/>
    <row r="140" s="34" customFormat="1" ht="12"/>
    <row r="141" s="34" customFormat="1" ht="12"/>
    <row r="142" s="34" customFormat="1" ht="12"/>
    <row r="143" s="34" customFormat="1" ht="12"/>
    <row r="144" s="34" customFormat="1" ht="12"/>
    <row r="145" s="34" customFormat="1" ht="12"/>
    <row r="146" s="34" customFormat="1" ht="12"/>
    <row r="147" s="34" customFormat="1" ht="12"/>
    <row r="148" s="34" customFormat="1" ht="12"/>
    <row r="149" s="34" customFormat="1" ht="12"/>
    <row r="150" s="34" customFormat="1" ht="12"/>
    <row r="151" s="34" customFormat="1" ht="12"/>
    <row r="152" s="34" customFormat="1" ht="12"/>
    <row r="153" s="34" customFormat="1" ht="12"/>
    <row r="154" s="34" customFormat="1" ht="12"/>
    <row r="155" s="34" customFormat="1" ht="12"/>
    <row r="156" s="34" customFormat="1" ht="12"/>
    <row r="157" s="34" customFormat="1" ht="12"/>
    <row r="158" s="34" customFormat="1" ht="12"/>
    <row r="159" s="34" customFormat="1" ht="12"/>
    <row r="160" s="34" customFormat="1" ht="12"/>
    <row r="161" s="34" customFormat="1" ht="12"/>
    <row r="162" s="34" customFormat="1" ht="12"/>
    <row r="163" s="34" customFormat="1" ht="12"/>
    <row r="164" s="34" customFormat="1" ht="12"/>
    <row r="165" s="34" customFormat="1" ht="12"/>
    <row r="166" s="34" customFormat="1" ht="12"/>
    <row r="167" s="34" customFormat="1" ht="12"/>
    <row r="168" s="34" customFormat="1" ht="12"/>
    <row r="169" s="34" customFormat="1" ht="12"/>
    <row r="170" s="34" customFormat="1" ht="12"/>
    <row r="171" s="34" customFormat="1" ht="12"/>
    <row r="172" s="34" customFormat="1" ht="12"/>
    <row r="173" s="34" customFormat="1" ht="12"/>
    <row r="174" s="34" customFormat="1" ht="12"/>
    <row r="175" s="34" customFormat="1" ht="12"/>
    <row r="176" s="34" customFormat="1" ht="12"/>
    <row r="177" s="34" customFormat="1" ht="12"/>
    <row r="178" s="34" customFormat="1" ht="12"/>
    <row r="179" s="34" customFormat="1" ht="12"/>
    <row r="180" s="34" customFormat="1" ht="12"/>
    <row r="181" s="34" customFormat="1" ht="12"/>
    <row r="182" s="34" customFormat="1" ht="12"/>
    <row r="183" s="34" customFormat="1" ht="12"/>
    <row r="184" s="34" customFormat="1" ht="12"/>
    <row r="185" s="34" customFormat="1" ht="12"/>
    <row r="186" s="34" customFormat="1" ht="12"/>
    <row r="187" s="34" customFormat="1" ht="12"/>
    <row r="188" s="34" customFormat="1" ht="12"/>
    <row r="189" s="34" customFormat="1" ht="12"/>
    <row r="190" s="34" customFormat="1" ht="12"/>
    <row r="191" s="34" customFormat="1" ht="12"/>
    <row r="192" s="34" customFormat="1" ht="12"/>
    <row r="193" s="34" customFormat="1" ht="12"/>
    <row r="194" s="34" customFormat="1" ht="12"/>
    <row r="195" s="34" customFormat="1" ht="12"/>
    <row r="196" s="34" customFormat="1" ht="12"/>
    <row r="197" s="34" customFormat="1" ht="12"/>
    <row r="198" s="34" customFormat="1" ht="12"/>
    <row r="199" s="34" customFormat="1" ht="12"/>
    <row r="200" s="34" customFormat="1" ht="12"/>
    <row r="201" s="34" customFormat="1" ht="12"/>
    <row r="202" s="34" customFormat="1" ht="12"/>
    <row r="203" s="34" customFormat="1" ht="12"/>
    <row r="204" s="34" customFormat="1" ht="12"/>
    <row r="205" s="34" customFormat="1" ht="12"/>
    <row r="206" s="34" customFormat="1" ht="12"/>
    <row r="207" s="34" customFormat="1" ht="12"/>
    <row r="208" s="34" customFormat="1" ht="12"/>
    <row r="209" s="34" customFormat="1" ht="12"/>
    <row r="210" s="34" customFormat="1" ht="12"/>
    <row r="211" s="34" customFormat="1" ht="12"/>
    <row r="212" s="34" customFormat="1" ht="12"/>
    <row r="213" s="34" customFormat="1" ht="12"/>
    <row r="214" s="34" customFormat="1" ht="12"/>
    <row r="215" s="34" customFormat="1" ht="12"/>
    <row r="216" s="34" customFormat="1" ht="12"/>
    <row r="217" s="34" customFormat="1" ht="12"/>
    <row r="218" s="34" customFormat="1" ht="12"/>
    <row r="219" s="34" customFormat="1" ht="12"/>
    <row r="220" s="34" customFormat="1" ht="12"/>
    <row r="221" s="34" customFormat="1" ht="12"/>
    <row r="222" s="34" customFormat="1" ht="12"/>
    <row r="223" s="34" customFormat="1" ht="12"/>
    <row r="224" s="34" customFormat="1" ht="12"/>
    <row r="225" s="34" customFormat="1" ht="12"/>
    <row r="226" s="34" customFormat="1" ht="12"/>
    <row r="227" s="34" customFormat="1" ht="12"/>
    <row r="228" s="34" customFormat="1" ht="12"/>
    <row r="229" s="34" customFormat="1" ht="12"/>
    <row r="230" s="34" customFormat="1" ht="12"/>
    <row r="231" s="34" customFormat="1" ht="12"/>
    <row r="232" s="34" customFormat="1" ht="12"/>
    <row r="233" s="34" customFormat="1" ht="12"/>
    <row r="234" s="34" customFormat="1" ht="12"/>
    <row r="235" s="34" customFormat="1" ht="12"/>
    <row r="236" s="34" customFormat="1" ht="12"/>
    <row r="237" s="34" customFormat="1" ht="12"/>
    <row r="238" s="34" customFormat="1" ht="12"/>
    <row r="239" s="34" customFormat="1" ht="12"/>
    <row r="240" s="34" customFormat="1" ht="12"/>
    <row r="241" s="34" customFormat="1" ht="12"/>
    <row r="242" s="34" customFormat="1" ht="12"/>
    <row r="243" s="34" customFormat="1" ht="12"/>
    <row r="244" s="34" customFormat="1" ht="12"/>
    <row r="245" s="34" customFormat="1" ht="12"/>
    <row r="246" s="34" customFormat="1" ht="12"/>
    <row r="247" s="34" customFormat="1" ht="12"/>
    <row r="248" s="34" customFormat="1" ht="12"/>
    <row r="249" s="34" customFormat="1" ht="12"/>
    <row r="250" s="34" customFormat="1" ht="12"/>
    <row r="251" s="34" customFormat="1" ht="12"/>
    <row r="252" s="34" customFormat="1" ht="12"/>
    <row r="253" s="34" customFormat="1" ht="12"/>
    <row r="254" s="34" customFormat="1" ht="12"/>
    <row r="255" s="34" customFormat="1" ht="12"/>
    <row r="256" s="34" customFormat="1" ht="12"/>
    <row r="257" s="34" customFormat="1" ht="12"/>
    <row r="258" s="34" customFormat="1" ht="12"/>
    <row r="259" s="34" customFormat="1" ht="12"/>
    <row r="260" s="34" customFormat="1" ht="12"/>
    <row r="261" s="34" customFormat="1" ht="12"/>
    <row r="262" s="34" customFormat="1" ht="12"/>
    <row r="263" s="34" customFormat="1" ht="12"/>
    <row r="264" s="34" customFormat="1" ht="12"/>
    <row r="265" s="34" customFormat="1" ht="12"/>
    <row r="266" s="34" customFormat="1" ht="12"/>
    <row r="267" s="34" customFormat="1" ht="12"/>
    <row r="268" s="34" customFormat="1" ht="12"/>
    <row r="269" s="34" customFormat="1" ht="12"/>
    <row r="270" s="34" customFormat="1" ht="12"/>
    <row r="271" s="34" customFormat="1" ht="12"/>
    <row r="272" s="34" customFormat="1" ht="12"/>
    <row r="273" s="34" customFormat="1" ht="12"/>
    <row r="274" s="34" customFormat="1" ht="12"/>
    <row r="275" s="34" customFormat="1" ht="12"/>
    <row r="276" s="34" customFormat="1" ht="12"/>
    <row r="277" s="34" customFormat="1" ht="12"/>
    <row r="278" s="34" customFormat="1" ht="12"/>
    <row r="279" s="34" customFormat="1" ht="12"/>
    <row r="280" s="34" customFormat="1" ht="12"/>
    <row r="281" s="34" customFormat="1" ht="12"/>
    <row r="282" s="34" customFormat="1" ht="12"/>
    <row r="283" s="34" customFormat="1" ht="12"/>
    <row r="284" s="34" customFormat="1" ht="12"/>
    <row r="285" s="34" customFormat="1" ht="12"/>
    <row r="286" s="34" customFormat="1" ht="12"/>
    <row r="287" s="34" customFormat="1" ht="12"/>
    <row r="288" s="34" customFormat="1" ht="12"/>
    <row r="289" s="34" customFormat="1" ht="12"/>
    <row r="290" s="34" customFormat="1" ht="12"/>
    <row r="291" s="34" customFormat="1" ht="12"/>
    <row r="292" s="34" customFormat="1" ht="12"/>
    <row r="293" s="34" customFormat="1" ht="12"/>
    <row r="294" s="34" customFormat="1" ht="12"/>
    <row r="295" s="34" customFormat="1" ht="12"/>
    <row r="296" s="34" customFormat="1" ht="12"/>
    <row r="297" s="34" customFormat="1" ht="12"/>
    <row r="298" s="34" customFormat="1" ht="12"/>
    <row r="299" s="34" customFormat="1" ht="12"/>
    <row r="300" s="34" customFormat="1" ht="12"/>
    <row r="301" s="34" customFormat="1" ht="12"/>
    <row r="302" s="34" customFormat="1" ht="12"/>
    <row r="303" s="34" customFormat="1" ht="12"/>
    <row r="304" s="34" customFormat="1" ht="12"/>
    <row r="305" s="34" customFormat="1" ht="12"/>
    <row r="306" s="34" customFormat="1" ht="12"/>
    <row r="307" s="34" customFormat="1" ht="12"/>
    <row r="308" s="34" customFormat="1" ht="12"/>
    <row r="309" s="34" customFormat="1" ht="12"/>
    <row r="310" s="34" customFormat="1" ht="12"/>
    <row r="311" s="34" customFormat="1" ht="12"/>
    <row r="312" s="34" customFormat="1" ht="12"/>
    <row r="313" s="34" customFormat="1" ht="12"/>
    <row r="314" s="34" customFormat="1" ht="12"/>
    <row r="315" s="34" customFormat="1" ht="12"/>
    <row r="316" s="34" customFormat="1" ht="12"/>
    <row r="317" s="34" customFormat="1" ht="12"/>
    <row r="318" s="34" customFormat="1" ht="12"/>
    <row r="319" s="34" customFormat="1" ht="12"/>
    <row r="320" s="34" customFormat="1" ht="12"/>
    <row r="321" s="34" customFormat="1" ht="12"/>
    <row r="322" s="34" customFormat="1" ht="12"/>
    <row r="323" s="34" customFormat="1" ht="12"/>
    <row r="324" s="34" customFormat="1" ht="12"/>
    <row r="325" s="34" customFormat="1" ht="12"/>
    <row r="326" s="34" customFormat="1" ht="12"/>
    <row r="327" s="34" customFormat="1" ht="12"/>
    <row r="328" s="34" customFormat="1" ht="12"/>
    <row r="329" s="34" customFormat="1" ht="12"/>
    <row r="330" s="34" customFormat="1" ht="12"/>
    <row r="331" s="34" customFormat="1" ht="12"/>
    <row r="332" s="34" customFormat="1" ht="12"/>
    <row r="333" s="34" customFormat="1" ht="12"/>
    <row r="334" s="34" customFormat="1" ht="12"/>
    <row r="335" s="34" customFormat="1" ht="12"/>
    <row r="336" s="34" customFormat="1" ht="12"/>
    <row r="337" s="34" customFormat="1" ht="12"/>
    <row r="338" s="34" customFormat="1" ht="12"/>
    <row r="339" s="34" customFormat="1" ht="12"/>
    <row r="340" s="34" customFormat="1" ht="12"/>
    <row r="341" s="34" customFormat="1" ht="12"/>
    <row r="342" s="34" customFormat="1" ht="12"/>
    <row r="343" s="34" customFormat="1" ht="12"/>
    <row r="344" s="34" customFormat="1" ht="12"/>
    <row r="345" s="34" customFormat="1" ht="12"/>
    <row r="346" s="34" customFormat="1" ht="12"/>
    <row r="347" s="34" customFormat="1" ht="12"/>
    <row r="348" s="34" customFormat="1" ht="12"/>
    <row r="349" s="34" customFormat="1" ht="12"/>
    <row r="350" s="34" customFormat="1" ht="12"/>
    <row r="351" s="34" customFormat="1" ht="12"/>
    <row r="352" s="34" customFormat="1" ht="12"/>
    <row r="353" s="34" customFormat="1" ht="12"/>
    <row r="354" s="34" customFormat="1" ht="12"/>
    <row r="355" s="34" customFormat="1" ht="12"/>
    <row r="356" s="34" customFormat="1" ht="12"/>
    <row r="357" s="34" customFormat="1" ht="12"/>
    <row r="358" s="34" customFormat="1" ht="12"/>
    <row r="359" s="34" customFormat="1" ht="12"/>
    <row r="360" s="34" customFormat="1" ht="12"/>
    <row r="361" s="34" customFormat="1" ht="12"/>
    <row r="362" s="34" customFormat="1" ht="12"/>
    <row r="363" s="34" customFormat="1" ht="12"/>
    <row r="364" s="34" customFormat="1" ht="12"/>
    <row r="365" s="34" customFormat="1" ht="12"/>
    <row r="366" s="34" customFormat="1" ht="12"/>
    <row r="367" s="34" customFormat="1" ht="12"/>
    <row r="368" s="34" customFormat="1" ht="12"/>
    <row r="369" s="34" customFormat="1" ht="12"/>
    <row r="370" s="34" customFormat="1" ht="12"/>
    <row r="371" s="34" customFormat="1" ht="12"/>
    <row r="372" s="34" customFormat="1" ht="12"/>
    <row r="373" s="34" customFormat="1" ht="12"/>
    <row r="374" s="34" customFormat="1" ht="12"/>
    <row r="375" s="34" customFormat="1" ht="12"/>
    <row r="376" s="34" customFormat="1" ht="12"/>
    <row r="377" s="34" customFormat="1" ht="12"/>
    <row r="378" s="34" customFormat="1" ht="12"/>
    <row r="379" s="34" customFormat="1" ht="12"/>
    <row r="380" s="34" customFormat="1" ht="12"/>
    <row r="381" s="34" customFormat="1" ht="12"/>
    <row r="382" s="34" customFormat="1" ht="12"/>
    <row r="383" s="34" customFormat="1" ht="12"/>
    <row r="384" s="34" customFormat="1" ht="12"/>
    <row r="385" s="34" customFormat="1" ht="12"/>
    <row r="386" s="34" customFormat="1" ht="12"/>
    <row r="387" s="34" customFormat="1" ht="12"/>
    <row r="388" s="34" customFormat="1" ht="12"/>
    <row r="389" s="34" customFormat="1" ht="12"/>
    <row r="390" s="34" customFormat="1" ht="12"/>
    <row r="391" s="34" customFormat="1" ht="12"/>
    <row r="392" s="34" customFormat="1" ht="12"/>
    <row r="393" s="34" customFormat="1" ht="12"/>
    <row r="394" s="34" customFormat="1" ht="12"/>
    <row r="395" s="34" customFormat="1" ht="12"/>
    <row r="396" s="34" customFormat="1" ht="12"/>
    <row r="397" s="34" customFormat="1" ht="12"/>
    <row r="398" s="34" customFormat="1" ht="12"/>
    <row r="399" s="34" customFormat="1" ht="12"/>
    <row r="400" s="34" customFormat="1" ht="12"/>
    <row r="401" s="34" customFormat="1" ht="12"/>
    <row r="402" s="34" customFormat="1" ht="12"/>
    <row r="403" s="34" customFormat="1" ht="12"/>
    <row r="404" s="34" customFormat="1" ht="12"/>
    <row r="405" s="34" customFormat="1" ht="12"/>
    <row r="406" s="34" customFormat="1" ht="12"/>
    <row r="407" s="34" customFormat="1" ht="12"/>
    <row r="408" s="34" customFormat="1" ht="12"/>
    <row r="409" s="34" customFormat="1" ht="12"/>
    <row r="410" s="34" customFormat="1" ht="12"/>
    <row r="411" s="34" customFormat="1" ht="12"/>
    <row r="412" s="34" customFormat="1" ht="12"/>
    <row r="413" s="34" customFormat="1" ht="12"/>
    <row r="414" s="34" customFormat="1" ht="12"/>
    <row r="415" s="34" customFormat="1" ht="12"/>
    <row r="416" s="34" customFormat="1" ht="12"/>
    <row r="417" s="34" customFormat="1" ht="12"/>
    <row r="418" s="34" customFormat="1" ht="12"/>
    <row r="419" s="34" customFormat="1" ht="12"/>
    <row r="420" s="34" customFormat="1" ht="12"/>
    <row r="421" s="34" customFormat="1" ht="12"/>
    <row r="422" s="34" customFormat="1" ht="12"/>
    <row r="423" s="34" customFormat="1" ht="12"/>
    <row r="424" s="34" customFormat="1" ht="12"/>
    <row r="425" s="34" customFormat="1" ht="12"/>
    <row r="426" s="34" customFormat="1" ht="12"/>
    <row r="427" s="34" customFormat="1" ht="12"/>
  </sheetData>
  <mergeCells count="8">
    <mergeCell ref="B2:B3"/>
    <mergeCell ref="C2:C3"/>
    <mergeCell ref="A1:A3"/>
    <mergeCell ref="B1:C1"/>
    <mergeCell ref="G1:G3"/>
    <mergeCell ref="D1:D3"/>
    <mergeCell ref="E1:E3"/>
    <mergeCell ref="F1:F3"/>
  </mergeCells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&amp;UAsia and the Pacific&amp;C&amp;"Times New Roman,Regular"WIPO/TRIPS/2000/1
Table III, page &amp;P
Awareness Building and Human Resource Development Activities
(January 1, 1996 - June 30, 2000)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3"/>
  <sheetViews>
    <sheetView workbookViewId="0" topLeftCell="A75">
      <selection activeCell="B105" sqref="B105:C105"/>
    </sheetView>
  </sheetViews>
  <sheetFormatPr defaultColWidth="9.140625" defaultRowHeight="12.75"/>
  <cols>
    <col min="1" max="1" width="13.8515625" style="4" customWidth="1"/>
    <col min="2" max="2" width="58.28125" style="4" customWidth="1"/>
    <col min="3" max="3" width="14.57421875" style="4" customWidth="1"/>
    <col min="4" max="4" width="9.8515625" style="4" customWidth="1"/>
    <col min="5" max="5" width="7.7109375" style="4" customWidth="1"/>
    <col min="6" max="6" width="8.28125" style="4" customWidth="1"/>
    <col min="7" max="7" width="2.140625" style="4" customWidth="1"/>
    <col min="8" max="8" width="8.421875" style="4" customWidth="1"/>
    <col min="9" max="9" width="7.421875" style="4" customWidth="1"/>
    <col min="10" max="10" width="8.28125" style="4" customWidth="1"/>
    <col min="11" max="16384" width="9.140625" style="4" customWidth="1"/>
  </cols>
  <sheetData>
    <row r="1" spans="1:10" ht="24" customHeight="1">
      <c r="A1" s="110" t="s">
        <v>234</v>
      </c>
      <c r="B1" s="37" t="s">
        <v>232</v>
      </c>
      <c r="C1" s="38"/>
      <c r="D1" s="38"/>
      <c r="E1" s="38"/>
      <c r="F1" s="95"/>
      <c r="G1" s="27"/>
      <c r="H1" s="37" t="s">
        <v>233</v>
      </c>
      <c r="I1" s="38"/>
      <c r="J1" s="95"/>
    </row>
    <row r="2" spans="1:10" s="10" customFormat="1" ht="36" customHeight="1">
      <c r="A2" s="11"/>
      <c r="B2" s="6" t="s">
        <v>235</v>
      </c>
      <c r="C2" s="6" t="s">
        <v>243</v>
      </c>
      <c r="D2" s="6" t="s">
        <v>236</v>
      </c>
      <c r="E2" s="111" t="s">
        <v>237</v>
      </c>
      <c r="F2" s="43"/>
      <c r="G2" s="8"/>
      <c r="H2" s="6" t="s">
        <v>238</v>
      </c>
      <c r="I2" s="6" t="s">
        <v>239</v>
      </c>
      <c r="J2" s="6" t="s">
        <v>240</v>
      </c>
    </row>
    <row r="3" spans="1:10" ht="12">
      <c r="A3" s="39"/>
      <c r="B3" s="40"/>
      <c r="C3" s="40"/>
      <c r="D3" s="40"/>
      <c r="E3" s="28" t="s">
        <v>241</v>
      </c>
      <c r="F3" s="41" t="s">
        <v>242</v>
      </c>
      <c r="G3" s="1"/>
      <c r="H3" s="40"/>
      <c r="I3" s="40"/>
      <c r="J3" s="40"/>
    </row>
    <row r="4" spans="1:10" s="100" customFormat="1" ht="24">
      <c r="A4" s="50" t="s">
        <v>641</v>
      </c>
      <c r="B4" s="99"/>
      <c r="C4" s="105"/>
      <c r="D4" s="99"/>
      <c r="E4" s="99"/>
      <c r="F4" s="99"/>
      <c r="G4" s="112"/>
      <c r="H4" s="99"/>
      <c r="I4" s="99"/>
      <c r="J4" s="105">
        <v>9</v>
      </c>
    </row>
    <row r="5" spans="1:10" s="84" customFormat="1" ht="12">
      <c r="A5" s="52" t="s">
        <v>657</v>
      </c>
      <c r="B5" s="50" t="s">
        <v>658</v>
      </c>
      <c r="C5" s="45" t="s">
        <v>659</v>
      </c>
      <c r="D5" s="45">
        <v>4</v>
      </c>
      <c r="E5" s="45">
        <v>3</v>
      </c>
      <c r="F5" s="45">
        <v>5</v>
      </c>
      <c r="G5" s="8"/>
      <c r="H5" s="67">
        <v>36</v>
      </c>
      <c r="I5" s="8">
        <v>40</v>
      </c>
      <c r="J5" s="8">
        <f>3+10+1</f>
        <v>14</v>
      </c>
    </row>
    <row r="6" spans="1:10" s="84" customFormat="1" ht="12">
      <c r="A6" s="52"/>
      <c r="B6" s="50" t="s">
        <v>660</v>
      </c>
      <c r="C6" s="45" t="s">
        <v>661</v>
      </c>
      <c r="D6" s="45"/>
      <c r="E6" s="45"/>
      <c r="F6" s="45">
        <v>30</v>
      </c>
      <c r="G6" s="8"/>
      <c r="H6" s="67"/>
      <c r="I6" s="8"/>
      <c r="J6" s="8"/>
    </row>
    <row r="7" spans="1:10" s="84" customFormat="1" ht="12">
      <c r="A7" s="52"/>
      <c r="B7" s="50" t="s">
        <v>660</v>
      </c>
      <c r="C7" s="45" t="s">
        <v>659</v>
      </c>
      <c r="D7" s="45"/>
      <c r="E7" s="45"/>
      <c r="F7" s="45">
        <v>120</v>
      </c>
      <c r="G7" s="8"/>
      <c r="H7" s="67"/>
      <c r="I7" s="8"/>
      <c r="J7" s="8"/>
    </row>
    <row r="8" spans="1:10" s="84" customFormat="1" ht="12">
      <c r="A8" s="52"/>
      <c r="B8" s="50" t="s">
        <v>662</v>
      </c>
      <c r="C8" s="45" t="s">
        <v>659</v>
      </c>
      <c r="D8" s="45">
        <v>4</v>
      </c>
      <c r="E8" s="45">
        <v>12</v>
      </c>
      <c r="F8" s="45">
        <v>8</v>
      </c>
      <c r="G8" s="8"/>
      <c r="H8" s="67"/>
      <c r="I8" s="8"/>
      <c r="J8" s="8"/>
    </row>
    <row r="9" spans="1:10" s="84" customFormat="1" ht="24">
      <c r="A9" s="52"/>
      <c r="B9" s="50" t="s">
        <v>663</v>
      </c>
      <c r="C9" s="45" t="s">
        <v>659</v>
      </c>
      <c r="D9" s="45">
        <v>13</v>
      </c>
      <c r="E9" s="45">
        <v>6</v>
      </c>
      <c r="F9" s="45">
        <v>3</v>
      </c>
      <c r="G9" s="8"/>
      <c r="H9" s="8"/>
      <c r="I9" s="8"/>
      <c r="J9" s="8"/>
    </row>
    <row r="10" spans="1:10" s="84" customFormat="1" ht="24">
      <c r="A10" s="52"/>
      <c r="B10" s="50" t="s">
        <v>664</v>
      </c>
      <c r="C10" s="45" t="s">
        <v>659</v>
      </c>
      <c r="D10" s="45">
        <v>19</v>
      </c>
      <c r="E10" s="45">
        <v>36</v>
      </c>
      <c r="F10" s="45">
        <v>60</v>
      </c>
      <c r="G10" s="8"/>
      <c r="H10" s="8"/>
      <c r="I10" s="8"/>
      <c r="J10" s="8"/>
    </row>
    <row r="11" spans="1:10" s="84" customFormat="1" ht="12">
      <c r="A11" s="52"/>
      <c r="B11" s="84" t="s">
        <v>665</v>
      </c>
      <c r="C11" s="6" t="s">
        <v>659</v>
      </c>
      <c r="D11" s="6">
        <v>19</v>
      </c>
      <c r="E11" s="6">
        <v>36</v>
      </c>
      <c r="F11" s="6">
        <v>3</v>
      </c>
      <c r="G11" s="8"/>
      <c r="H11" s="8"/>
      <c r="I11" s="8"/>
      <c r="J11" s="8"/>
    </row>
    <row r="12" spans="1:10" s="84" customFormat="1" ht="12">
      <c r="A12" s="51"/>
      <c r="B12" s="50" t="s">
        <v>666</v>
      </c>
      <c r="C12" s="45" t="s">
        <v>659</v>
      </c>
      <c r="D12" s="45">
        <v>18</v>
      </c>
      <c r="E12" s="45">
        <v>18</v>
      </c>
      <c r="F12" s="45">
        <v>32</v>
      </c>
      <c r="G12" s="8"/>
      <c r="H12" s="8"/>
      <c r="I12" s="8"/>
      <c r="J12" s="8"/>
    </row>
    <row r="13" spans="1:10" s="84" customFormat="1" ht="12">
      <c r="A13" s="50" t="s">
        <v>667</v>
      </c>
      <c r="B13" s="50"/>
      <c r="C13" s="45"/>
      <c r="D13" s="45"/>
      <c r="E13" s="45"/>
      <c r="F13" s="45"/>
      <c r="G13" s="8"/>
      <c r="H13" s="45"/>
      <c r="I13" s="45">
        <f>2+1</f>
        <v>3</v>
      </c>
      <c r="J13" s="45">
        <v>18</v>
      </c>
    </row>
    <row r="14" spans="1:10" s="84" customFormat="1" ht="12">
      <c r="A14" s="81" t="s">
        <v>668</v>
      </c>
      <c r="B14" s="50" t="s">
        <v>669</v>
      </c>
      <c r="C14" s="45" t="s">
        <v>670</v>
      </c>
      <c r="D14" s="45"/>
      <c r="E14" s="45"/>
      <c r="F14" s="45">
        <v>45</v>
      </c>
      <c r="G14" s="8"/>
      <c r="H14" s="66">
        <f>1+2+2</f>
        <v>5</v>
      </c>
      <c r="I14" s="66">
        <v>7</v>
      </c>
      <c r="J14" s="66">
        <v>5</v>
      </c>
    </row>
    <row r="15" spans="1:10" s="84" customFormat="1" ht="12">
      <c r="A15" s="52"/>
      <c r="B15" s="50" t="s">
        <v>671</v>
      </c>
      <c r="C15" s="10" t="s">
        <v>670</v>
      </c>
      <c r="D15" s="40">
        <v>12</v>
      </c>
      <c r="E15" s="40">
        <v>13</v>
      </c>
      <c r="F15" s="40">
        <v>15</v>
      </c>
      <c r="G15" s="8"/>
      <c r="H15" s="67"/>
      <c r="I15" s="67"/>
      <c r="J15" s="67"/>
    </row>
    <row r="16" spans="1:10" s="84" customFormat="1" ht="24">
      <c r="A16" s="52"/>
      <c r="B16" s="50" t="s">
        <v>672</v>
      </c>
      <c r="C16" s="45" t="s">
        <v>668</v>
      </c>
      <c r="D16" s="45">
        <v>12</v>
      </c>
      <c r="E16" s="45">
        <v>13</v>
      </c>
      <c r="F16" s="45">
        <v>8</v>
      </c>
      <c r="G16" s="8"/>
      <c r="H16" s="67"/>
      <c r="I16" s="67"/>
      <c r="J16" s="67"/>
    </row>
    <row r="17" spans="1:10" s="84" customFormat="1" ht="24">
      <c r="A17" s="52"/>
      <c r="B17" s="50" t="s">
        <v>125</v>
      </c>
      <c r="C17" s="45" t="s">
        <v>670</v>
      </c>
      <c r="D17" s="45">
        <v>13</v>
      </c>
      <c r="E17" s="45">
        <v>15</v>
      </c>
      <c r="F17" s="45">
        <v>55</v>
      </c>
      <c r="G17" s="8"/>
      <c r="H17" s="67"/>
      <c r="I17" s="67"/>
      <c r="J17" s="67"/>
    </row>
    <row r="18" spans="1:10" s="84" customFormat="1" ht="12">
      <c r="A18" s="52"/>
      <c r="B18" s="81" t="s">
        <v>173</v>
      </c>
      <c r="C18" s="6" t="s">
        <v>670</v>
      </c>
      <c r="D18" s="6">
        <v>11</v>
      </c>
      <c r="E18" s="6">
        <v>11</v>
      </c>
      <c r="F18" s="6">
        <v>20</v>
      </c>
      <c r="G18" s="8"/>
      <c r="H18" s="68"/>
      <c r="I18" s="68"/>
      <c r="J18" s="68"/>
    </row>
    <row r="19" spans="1:10" s="84" customFormat="1" ht="12">
      <c r="A19" s="129" t="s">
        <v>673</v>
      </c>
      <c r="B19" s="50" t="s">
        <v>674</v>
      </c>
      <c r="C19" s="45" t="s">
        <v>675</v>
      </c>
      <c r="D19" s="45"/>
      <c r="E19" s="45"/>
      <c r="F19" s="45">
        <v>50</v>
      </c>
      <c r="G19" s="40"/>
      <c r="H19" s="68">
        <v>1</v>
      </c>
      <c r="I19" s="68">
        <v>2</v>
      </c>
      <c r="J19" s="68">
        <v>2</v>
      </c>
    </row>
    <row r="20" spans="1:10" s="84" customFormat="1" ht="12">
      <c r="A20" s="113"/>
      <c r="B20" s="51" t="s">
        <v>647</v>
      </c>
      <c r="C20" s="40" t="s">
        <v>675</v>
      </c>
      <c r="D20" s="40"/>
      <c r="E20" s="104"/>
      <c r="F20" s="40">
        <v>60</v>
      </c>
      <c r="G20" s="8"/>
      <c r="H20" s="67"/>
      <c r="I20" s="67"/>
      <c r="J20" s="67"/>
    </row>
    <row r="21" spans="1:10" s="84" customFormat="1" ht="13.5" customHeight="1">
      <c r="A21" s="52" t="s">
        <v>676</v>
      </c>
      <c r="B21" s="51" t="s">
        <v>677</v>
      </c>
      <c r="C21" s="40" t="s">
        <v>678</v>
      </c>
      <c r="D21" s="40"/>
      <c r="E21" s="40"/>
      <c r="F21" s="40">
        <v>80</v>
      </c>
      <c r="G21" s="8"/>
      <c r="H21" s="66">
        <v>10</v>
      </c>
      <c r="I21" s="66">
        <v>36</v>
      </c>
      <c r="J21" s="66">
        <v>15</v>
      </c>
    </row>
    <row r="22" spans="1:10" s="84" customFormat="1" ht="24">
      <c r="A22" s="52"/>
      <c r="B22" s="84" t="s">
        <v>679</v>
      </c>
      <c r="C22" s="45" t="s">
        <v>678</v>
      </c>
      <c r="D22" s="45">
        <v>5</v>
      </c>
      <c r="E22" s="45">
        <v>8</v>
      </c>
      <c r="F22" s="45">
        <v>5</v>
      </c>
      <c r="G22" s="8"/>
      <c r="H22" s="67"/>
      <c r="I22" s="67"/>
      <c r="J22" s="67"/>
    </row>
    <row r="23" spans="1:10" s="84" customFormat="1" ht="13.5" customHeight="1">
      <c r="A23" s="52"/>
      <c r="B23" s="50" t="s">
        <v>680</v>
      </c>
      <c r="C23" s="45" t="s">
        <v>678</v>
      </c>
      <c r="D23" s="45">
        <v>10</v>
      </c>
      <c r="E23" s="45">
        <v>14</v>
      </c>
      <c r="F23" s="45">
        <v>120</v>
      </c>
      <c r="G23" s="8"/>
      <c r="H23" s="67"/>
      <c r="I23" s="67"/>
      <c r="J23" s="67"/>
    </row>
    <row r="24" spans="1:10" s="84" customFormat="1" ht="13.5" customHeight="1">
      <c r="A24" s="51"/>
      <c r="B24" s="50" t="s">
        <v>681</v>
      </c>
      <c r="C24" s="45" t="s">
        <v>682</v>
      </c>
      <c r="D24" s="45"/>
      <c r="E24" s="45"/>
      <c r="F24" s="45">
        <v>100</v>
      </c>
      <c r="G24" s="40"/>
      <c r="H24" s="68"/>
      <c r="I24" s="68"/>
      <c r="J24" s="68"/>
    </row>
    <row r="25" spans="1:10" s="84" customFormat="1" ht="12">
      <c r="A25" s="81" t="s">
        <v>683</v>
      </c>
      <c r="B25" s="50" t="s">
        <v>684</v>
      </c>
      <c r="C25" s="45" t="s">
        <v>685</v>
      </c>
      <c r="D25" s="45"/>
      <c r="E25" s="45"/>
      <c r="F25" s="45">
        <v>50</v>
      </c>
      <c r="G25" s="6"/>
      <c r="H25" s="103">
        <v>35</v>
      </c>
      <c r="I25" s="103">
        <v>39</v>
      </c>
      <c r="J25" s="103">
        <f>3+8+2</f>
        <v>13</v>
      </c>
    </row>
    <row r="26" spans="1:10" s="84" customFormat="1" ht="24">
      <c r="A26" s="52"/>
      <c r="B26" s="51" t="s">
        <v>686</v>
      </c>
      <c r="C26" s="40" t="s">
        <v>687</v>
      </c>
      <c r="D26" s="40">
        <v>10</v>
      </c>
      <c r="E26" s="40">
        <v>13</v>
      </c>
      <c r="F26" s="40">
        <v>70</v>
      </c>
      <c r="G26" s="9"/>
      <c r="H26" s="67"/>
      <c r="I26" s="67"/>
      <c r="J26" s="67"/>
    </row>
    <row r="27" spans="1:10" s="84" customFormat="1" ht="12">
      <c r="A27" s="52"/>
      <c r="B27" s="50" t="s">
        <v>688</v>
      </c>
      <c r="C27" s="45" t="s">
        <v>689</v>
      </c>
      <c r="D27" s="45">
        <v>4</v>
      </c>
      <c r="E27" s="45">
        <v>6</v>
      </c>
      <c r="F27" s="45">
        <v>10</v>
      </c>
      <c r="G27" s="9"/>
      <c r="H27" s="67"/>
      <c r="I27" s="67"/>
      <c r="J27" s="67"/>
    </row>
    <row r="28" spans="1:10" s="84" customFormat="1" ht="12">
      <c r="A28" s="52"/>
      <c r="B28" s="50" t="s">
        <v>690</v>
      </c>
      <c r="C28" s="45" t="s">
        <v>689</v>
      </c>
      <c r="D28" s="45">
        <v>19</v>
      </c>
      <c r="E28" s="45">
        <v>36</v>
      </c>
      <c r="F28" s="45">
        <v>7</v>
      </c>
      <c r="G28" s="9"/>
      <c r="H28" s="67"/>
      <c r="I28" s="67"/>
      <c r="J28" s="67"/>
    </row>
    <row r="29" spans="1:10" s="84" customFormat="1" ht="15" customHeight="1">
      <c r="A29" s="52"/>
      <c r="B29" s="50" t="s">
        <v>691</v>
      </c>
      <c r="C29" s="45" t="s">
        <v>692</v>
      </c>
      <c r="D29" s="45"/>
      <c r="E29" s="45"/>
      <c r="F29" s="45">
        <v>170</v>
      </c>
      <c r="G29" s="9"/>
      <c r="H29" s="67"/>
      <c r="I29" s="67"/>
      <c r="J29" s="67"/>
    </row>
    <row r="30" spans="1:10" s="84" customFormat="1" ht="12" customHeight="1">
      <c r="A30" s="52"/>
      <c r="B30" s="50" t="s">
        <v>693</v>
      </c>
      <c r="C30" s="45" t="s">
        <v>689</v>
      </c>
      <c r="D30" s="45"/>
      <c r="E30" s="45"/>
      <c r="F30" s="45">
        <v>50</v>
      </c>
      <c r="G30" s="9"/>
      <c r="H30" s="67"/>
      <c r="I30" s="67"/>
      <c r="J30" s="67"/>
    </row>
    <row r="31" spans="1:10" s="84" customFormat="1" ht="12">
      <c r="A31" s="52"/>
      <c r="B31" s="50" t="s">
        <v>694</v>
      </c>
      <c r="C31" s="45" t="s">
        <v>695</v>
      </c>
      <c r="D31" s="45"/>
      <c r="E31" s="45"/>
      <c r="F31" s="45">
        <v>100</v>
      </c>
      <c r="G31" s="9"/>
      <c r="H31" s="67"/>
      <c r="I31" s="67"/>
      <c r="J31" s="67"/>
    </row>
    <row r="32" spans="1:10" s="84" customFormat="1" ht="24">
      <c r="A32" s="52"/>
      <c r="B32" s="50" t="s">
        <v>696</v>
      </c>
      <c r="C32" s="45" t="s">
        <v>697</v>
      </c>
      <c r="D32" s="45"/>
      <c r="E32" s="45"/>
      <c r="F32" s="45">
        <v>400</v>
      </c>
      <c r="G32" s="9"/>
      <c r="H32" s="67"/>
      <c r="I32" s="67"/>
      <c r="J32" s="67"/>
    </row>
    <row r="33" spans="1:10" s="84" customFormat="1" ht="24">
      <c r="A33" s="52"/>
      <c r="B33" s="84" t="s">
        <v>698</v>
      </c>
      <c r="C33" s="45" t="s">
        <v>689</v>
      </c>
      <c r="D33" s="45">
        <v>4</v>
      </c>
      <c r="E33" s="45">
        <v>6</v>
      </c>
      <c r="F33" s="45">
        <v>4</v>
      </c>
      <c r="G33" s="9"/>
      <c r="H33" s="67"/>
      <c r="I33" s="67"/>
      <c r="J33" s="67"/>
    </row>
    <row r="34" spans="1:10" s="84" customFormat="1" ht="12">
      <c r="A34" s="52"/>
      <c r="B34" s="50" t="s">
        <v>699</v>
      </c>
      <c r="C34" s="45" t="s">
        <v>700</v>
      </c>
      <c r="D34" s="45">
        <v>4</v>
      </c>
      <c r="E34" s="45">
        <v>5</v>
      </c>
      <c r="F34" s="45">
        <v>4</v>
      </c>
      <c r="G34" s="9"/>
      <c r="H34" s="67"/>
      <c r="I34" s="67"/>
      <c r="J34" s="67"/>
    </row>
    <row r="35" spans="1:10" s="84" customFormat="1" ht="24">
      <c r="A35" s="52"/>
      <c r="B35" s="50" t="s">
        <v>126</v>
      </c>
      <c r="C35" s="45" t="s">
        <v>689</v>
      </c>
      <c r="D35" s="45"/>
      <c r="E35" s="45"/>
      <c r="F35" s="45">
        <v>100</v>
      </c>
      <c r="G35" s="9"/>
      <c r="H35" s="67"/>
      <c r="I35" s="67"/>
      <c r="J35" s="67"/>
    </row>
    <row r="36" spans="1:10" s="84" customFormat="1" ht="24">
      <c r="A36" s="23"/>
      <c r="B36" s="50" t="s">
        <v>174</v>
      </c>
      <c r="C36" s="45" t="s">
        <v>700</v>
      </c>
      <c r="D36" s="45">
        <v>14</v>
      </c>
      <c r="E36" s="45">
        <v>14</v>
      </c>
      <c r="F36" s="45"/>
      <c r="G36" s="9"/>
      <c r="H36" s="67"/>
      <c r="I36" s="67"/>
      <c r="J36" s="67"/>
    </row>
    <row r="37" spans="1:10" s="84" customFormat="1" ht="24">
      <c r="A37" s="32" t="s">
        <v>701</v>
      </c>
      <c r="B37" s="50" t="s">
        <v>702</v>
      </c>
      <c r="C37" s="45" t="s">
        <v>703</v>
      </c>
      <c r="D37" s="45"/>
      <c r="E37" s="45"/>
      <c r="F37" s="45">
        <v>250</v>
      </c>
      <c r="G37" s="9"/>
      <c r="H37" s="66">
        <v>29</v>
      </c>
      <c r="I37" s="66">
        <v>41</v>
      </c>
      <c r="J37" s="66"/>
    </row>
    <row r="38" spans="1:10" s="84" customFormat="1" ht="24">
      <c r="A38" s="17"/>
      <c r="B38" s="80" t="s">
        <v>704</v>
      </c>
      <c r="C38" s="45" t="s">
        <v>703</v>
      </c>
      <c r="D38" s="45"/>
      <c r="E38" s="45"/>
      <c r="F38" s="45">
        <v>120</v>
      </c>
      <c r="G38" s="40"/>
      <c r="H38" s="68"/>
      <c r="I38" s="68"/>
      <c r="J38" s="68"/>
    </row>
    <row r="39" spans="1:10" s="84" customFormat="1" ht="24">
      <c r="A39" s="32" t="s">
        <v>705</v>
      </c>
      <c r="B39" s="44" t="s">
        <v>706</v>
      </c>
      <c r="C39" s="45" t="s">
        <v>707</v>
      </c>
      <c r="D39" s="45"/>
      <c r="E39" s="45"/>
      <c r="F39" s="45">
        <v>100</v>
      </c>
      <c r="G39" s="9"/>
      <c r="H39" s="66">
        <v>20</v>
      </c>
      <c r="I39" s="66">
        <v>38</v>
      </c>
      <c r="J39" s="66">
        <v>15</v>
      </c>
    </row>
    <row r="40" spans="1:10" s="84" customFormat="1" ht="24">
      <c r="A40" s="52"/>
      <c r="B40" s="44" t="s">
        <v>708</v>
      </c>
      <c r="C40" s="45"/>
      <c r="D40" s="45"/>
      <c r="E40" s="45"/>
      <c r="F40" s="45">
        <v>250</v>
      </c>
      <c r="G40" s="9"/>
      <c r="H40" s="67"/>
      <c r="I40" s="67"/>
      <c r="J40" s="67"/>
    </row>
    <row r="41" spans="1:10" s="84" customFormat="1" ht="39.75" customHeight="1">
      <c r="A41" s="52"/>
      <c r="B41" s="84" t="s">
        <v>709</v>
      </c>
      <c r="C41" s="45" t="s">
        <v>710</v>
      </c>
      <c r="D41" s="45">
        <v>34</v>
      </c>
      <c r="E41" s="45">
        <v>100</v>
      </c>
      <c r="F41" s="45">
        <v>140</v>
      </c>
      <c r="G41" s="9"/>
      <c r="H41" s="67"/>
      <c r="I41" s="67"/>
      <c r="J41" s="67"/>
    </row>
    <row r="42" spans="1:10" s="84" customFormat="1" ht="12">
      <c r="A42" s="52"/>
      <c r="B42" s="44" t="s">
        <v>711</v>
      </c>
      <c r="C42" s="45" t="s">
        <v>707</v>
      </c>
      <c r="D42" s="45">
        <v>16</v>
      </c>
      <c r="E42" s="45">
        <v>16</v>
      </c>
      <c r="F42" s="45">
        <v>60</v>
      </c>
      <c r="G42" s="9"/>
      <c r="H42" s="67"/>
      <c r="I42" s="67"/>
      <c r="J42" s="67"/>
    </row>
    <row r="43" spans="1:10" s="84" customFormat="1" ht="24">
      <c r="A43" s="52"/>
      <c r="B43" s="44" t="s">
        <v>712</v>
      </c>
      <c r="C43" s="45" t="s">
        <v>707</v>
      </c>
      <c r="D43" s="45">
        <v>21</v>
      </c>
      <c r="E43" s="45">
        <v>21</v>
      </c>
      <c r="F43" s="45">
        <v>80</v>
      </c>
      <c r="G43" s="9"/>
      <c r="H43" s="67"/>
      <c r="I43" s="67"/>
      <c r="J43" s="67"/>
    </row>
    <row r="44" spans="1:10" s="84" customFormat="1" ht="12">
      <c r="A44" s="52"/>
      <c r="B44" s="44" t="s">
        <v>0</v>
      </c>
      <c r="C44" s="45" t="s">
        <v>1</v>
      </c>
      <c r="D44" s="45"/>
      <c r="E44" s="45"/>
      <c r="F44" s="45">
        <v>80</v>
      </c>
      <c r="G44" s="9"/>
      <c r="H44" s="67"/>
      <c r="I44" s="67"/>
      <c r="J44" s="67"/>
    </row>
    <row r="45" spans="1:10" s="84" customFormat="1" ht="24">
      <c r="A45" s="52"/>
      <c r="B45" s="114" t="s">
        <v>2</v>
      </c>
      <c r="C45" s="6" t="s">
        <v>707</v>
      </c>
      <c r="D45" s="6"/>
      <c r="E45" s="6"/>
      <c r="F45" s="6">
        <v>90</v>
      </c>
      <c r="G45" s="9"/>
      <c r="H45" s="67"/>
      <c r="I45" s="67"/>
      <c r="J45" s="67"/>
    </row>
    <row r="46" spans="1:10" s="84" customFormat="1" ht="12">
      <c r="A46" s="52"/>
      <c r="B46" s="115"/>
      <c r="C46" s="8" t="s">
        <v>3</v>
      </c>
      <c r="D46" s="8"/>
      <c r="E46" s="8"/>
      <c r="F46" s="8"/>
      <c r="G46" s="9"/>
      <c r="H46" s="67"/>
      <c r="I46" s="67"/>
      <c r="J46" s="67"/>
    </row>
    <row r="47" spans="1:10" s="84" customFormat="1" ht="12">
      <c r="A47" s="52"/>
      <c r="B47" s="115"/>
      <c r="C47" s="8" t="s">
        <v>4</v>
      </c>
      <c r="D47" s="8"/>
      <c r="E47" s="8"/>
      <c r="F47" s="8"/>
      <c r="G47" s="9"/>
      <c r="H47" s="67"/>
      <c r="I47" s="67"/>
      <c r="J47" s="67"/>
    </row>
    <row r="48" spans="1:10" s="84" customFormat="1" ht="12">
      <c r="A48" s="52"/>
      <c r="B48" s="116"/>
      <c r="C48" s="40" t="s">
        <v>5</v>
      </c>
      <c r="D48" s="40"/>
      <c r="E48" s="40"/>
      <c r="F48" s="40"/>
      <c r="G48" s="9"/>
      <c r="H48" s="67"/>
      <c r="I48" s="67"/>
      <c r="J48" s="67"/>
    </row>
    <row r="49" spans="1:10" s="84" customFormat="1" ht="24">
      <c r="A49" s="52"/>
      <c r="B49" s="84" t="s">
        <v>6</v>
      </c>
      <c r="C49" s="45" t="s">
        <v>710</v>
      </c>
      <c r="D49" s="45">
        <v>5</v>
      </c>
      <c r="E49" s="45">
        <v>10</v>
      </c>
      <c r="F49" s="45">
        <v>3</v>
      </c>
      <c r="G49" s="9"/>
      <c r="H49" s="67"/>
      <c r="I49" s="67"/>
      <c r="J49" s="67"/>
    </row>
    <row r="50" spans="1:10" s="84" customFormat="1" ht="24">
      <c r="A50" s="52"/>
      <c r="B50" s="44" t="s">
        <v>7</v>
      </c>
      <c r="C50" s="45" t="s">
        <v>707</v>
      </c>
      <c r="D50" s="45">
        <v>10</v>
      </c>
      <c r="E50" s="45">
        <v>10</v>
      </c>
      <c r="F50" s="45">
        <v>60</v>
      </c>
      <c r="G50" s="9"/>
      <c r="H50" s="67"/>
      <c r="I50" s="67"/>
      <c r="J50" s="67"/>
    </row>
    <row r="51" spans="1:10" s="84" customFormat="1" ht="24">
      <c r="A51" s="52"/>
      <c r="B51" s="44" t="s">
        <v>8</v>
      </c>
      <c r="C51" s="45" t="s">
        <v>4</v>
      </c>
      <c r="D51" s="45"/>
      <c r="E51" s="45"/>
      <c r="F51" s="45">
        <v>100</v>
      </c>
      <c r="G51" s="102"/>
      <c r="H51" s="67"/>
      <c r="I51" s="67"/>
      <c r="J51" s="67"/>
    </row>
    <row r="52" spans="1:10" s="84" customFormat="1" ht="12">
      <c r="A52" s="52"/>
      <c r="B52" s="44" t="s">
        <v>9</v>
      </c>
      <c r="C52" s="45" t="s">
        <v>710</v>
      </c>
      <c r="D52" s="45">
        <v>16</v>
      </c>
      <c r="E52" s="45">
        <v>15</v>
      </c>
      <c r="F52" s="45">
        <v>4</v>
      </c>
      <c r="G52" s="102"/>
      <c r="H52" s="67"/>
      <c r="I52" s="67"/>
      <c r="J52" s="67"/>
    </row>
    <row r="53" spans="1:10" s="84" customFormat="1" ht="12">
      <c r="A53" s="52"/>
      <c r="B53" s="44" t="s">
        <v>10</v>
      </c>
      <c r="C53" s="45" t="s">
        <v>710</v>
      </c>
      <c r="D53" s="45">
        <v>18</v>
      </c>
      <c r="E53" s="45">
        <v>19</v>
      </c>
      <c r="F53" s="45">
        <v>4</v>
      </c>
      <c r="G53" s="9"/>
      <c r="H53" s="67"/>
      <c r="I53" s="67"/>
      <c r="J53" s="67"/>
    </row>
    <row r="54" spans="1:10" s="84" customFormat="1" ht="12">
      <c r="A54" s="52"/>
      <c r="B54" s="44" t="s">
        <v>11</v>
      </c>
      <c r="C54" s="45" t="s">
        <v>707</v>
      </c>
      <c r="D54" s="45"/>
      <c r="E54" s="45"/>
      <c r="F54" s="45">
        <v>90</v>
      </c>
      <c r="G54" s="102"/>
      <c r="H54" s="67"/>
      <c r="I54" s="67"/>
      <c r="J54" s="67"/>
    </row>
    <row r="55" spans="1:10" s="84" customFormat="1" ht="12">
      <c r="A55" s="51"/>
      <c r="B55" s="44" t="s">
        <v>648</v>
      </c>
      <c r="C55" s="40" t="s">
        <v>707</v>
      </c>
      <c r="D55" s="40"/>
      <c r="E55" s="40"/>
      <c r="F55" s="45">
        <v>80</v>
      </c>
      <c r="G55" s="104"/>
      <c r="H55" s="68"/>
      <c r="I55" s="68"/>
      <c r="J55" s="68"/>
    </row>
    <row r="56" spans="1:10" s="84" customFormat="1" ht="12">
      <c r="A56" s="52" t="s">
        <v>12</v>
      </c>
      <c r="B56" s="51" t="s">
        <v>13</v>
      </c>
      <c r="C56" s="40" t="s">
        <v>14</v>
      </c>
      <c r="D56" s="40"/>
      <c r="E56" s="40"/>
      <c r="F56" s="40">
        <v>60</v>
      </c>
      <c r="G56" s="9"/>
      <c r="H56" s="67">
        <f>3+3+7</f>
        <v>13</v>
      </c>
      <c r="I56" s="67">
        <v>45</v>
      </c>
      <c r="J56" s="67">
        <v>7</v>
      </c>
    </row>
    <row r="57" spans="1:10" s="84" customFormat="1" ht="24">
      <c r="A57" s="52"/>
      <c r="B57" s="50" t="s">
        <v>132</v>
      </c>
      <c r="C57" s="45" t="s">
        <v>14</v>
      </c>
      <c r="D57" s="45">
        <v>6</v>
      </c>
      <c r="E57" s="45">
        <v>10</v>
      </c>
      <c r="F57" s="45">
        <v>2</v>
      </c>
      <c r="G57" s="9"/>
      <c r="H57" s="67"/>
      <c r="I57" s="67"/>
      <c r="J57" s="67"/>
    </row>
    <row r="58" spans="1:10" s="84" customFormat="1" ht="12">
      <c r="A58" s="52"/>
      <c r="B58" s="50" t="s">
        <v>660</v>
      </c>
      <c r="C58" s="45" t="s">
        <v>14</v>
      </c>
      <c r="D58" s="45"/>
      <c r="E58" s="45"/>
      <c r="F58" s="45">
        <v>150</v>
      </c>
      <c r="G58" s="9"/>
      <c r="H58" s="67"/>
      <c r="I58" s="67"/>
      <c r="J58" s="67"/>
    </row>
    <row r="59" spans="1:10" s="84" customFormat="1" ht="12">
      <c r="A59" s="52"/>
      <c r="B59" s="50" t="s">
        <v>15</v>
      </c>
      <c r="C59" s="6" t="s">
        <v>14</v>
      </c>
      <c r="D59" s="45"/>
      <c r="E59" s="45"/>
      <c r="F59" s="45">
        <v>80</v>
      </c>
      <c r="G59" s="9"/>
      <c r="H59" s="67"/>
      <c r="I59" s="67"/>
      <c r="J59" s="67"/>
    </row>
    <row r="60" spans="1:10" s="84" customFormat="1" ht="14.25" customHeight="1">
      <c r="A60" s="52"/>
      <c r="B60" s="50" t="s">
        <v>16</v>
      </c>
      <c r="C60" s="45" t="s">
        <v>14</v>
      </c>
      <c r="D60" s="45"/>
      <c r="E60" s="45"/>
      <c r="F60" s="45">
        <v>100</v>
      </c>
      <c r="G60" s="8"/>
      <c r="H60" s="67"/>
      <c r="I60" s="67"/>
      <c r="J60" s="67"/>
    </row>
    <row r="61" spans="1:10" s="84" customFormat="1" ht="14.25" customHeight="1">
      <c r="A61" s="51"/>
      <c r="B61" s="50" t="s">
        <v>17</v>
      </c>
      <c r="C61" s="40" t="s">
        <v>14</v>
      </c>
      <c r="D61" s="40"/>
      <c r="E61" s="40"/>
      <c r="F61" s="40">
        <v>80</v>
      </c>
      <c r="G61" s="8"/>
      <c r="H61" s="68"/>
      <c r="I61" s="68"/>
      <c r="J61" s="68"/>
    </row>
    <row r="62" spans="1:10" s="84" customFormat="1" ht="12">
      <c r="A62" s="101" t="s">
        <v>18</v>
      </c>
      <c r="B62" s="51" t="s">
        <v>19</v>
      </c>
      <c r="C62" s="40" t="s">
        <v>20</v>
      </c>
      <c r="D62" s="40"/>
      <c r="E62" s="40"/>
      <c r="F62" s="40">
        <v>100</v>
      </c>
      <c r="G62" s="9"/>
      <c r="H62" s="67">
        <v>34</v>
      </c>
      <c r="I62" s="67">
        <v>40</v>
      </c>
      <c r="J62" s="67"/>
    </row>
    <row r="63" spans="1:10" s="84" customFormat="1" ht="12">
      <c r="A63" s="101"/>
      <c r="B63" s="50" t="s">
        <v>677</v>
      </c>
      <c r="C63" s="45" t="s">
        <v>20</v>
      </c>
      <c r="D63" s="45"/>
      <c r="E63" s="45"/>
      <c r="F63" s="45">
        <v>70</v>
      </c>
      <c r="G63" s="9"/>
      <c r="H63" s="67"/>
      <c r="I63" s="67"/>
      <c r="J63" s="67"/>
    </row>
    <row r="64" spans="1:10" s="84" customFormat="1" ht="24">
      <c r="A64" s="52"/>
      <c r="B64" s="50" t="s">
        <v>21</v>
      </c>
      <c r="C64" s="45" t="s">
        <v>20</v>
      </c>
      <c r="D64" s="45">
        <v>19</v>
      </c>
      <c r="E64" s="45">
        <v>18</v>
      </c>
      <c r="F64" s="45">
        <v>90</v>
      </c>
      <c r="G64" s="9"/>
      <c r="H64" s="67"/>
      <c r="I64" s="67"/>
      <c r="J64" s="67"/>
    </row>
    <row r="65" spans="1:10" s="84" customFormat="1" ht="12">
      <c r="A65" s="52"/>
      <c r="B65" s="50" t="s">
        <v>22</v>
      </c>
      <c r="C65" s="45" t="s">
        <v>20</v>
      </c>
      <c r="D65" s="45"/>
      <c r="E65" s="45"/>
      <c r="F65" s="45">
        <v>70</v>
      </c>
      <c r="G65" s="9"/>
      <c r="H65" s="67"/>
      <c r="I65" s="67"/>
      <c r="J65" s="67"/>
    </row>
    <row r="66" spans="1:10" s="84" customFormat="1" ht="24">
      <c r="A66" s="52"/>
      <c r="B66" s="50" t="s">
        <v>23</v>
      </c>
      <c r="C66" s="45" t="s">
        <v>20</v>
      </c>
      <c r="D66" s="45"/>
      <c r="E66" s="45"/>
      <c r="F66" s="45">
        <v>70</v>
      </c>
      <c r="G66" s="9"/>
      <c r="H66" s="67"/>
      <c r="I66" s="67"/>
      <c r="J66" s="67"/>
    </row>
    <row r="67" spans="1:10" s="84" customFormat="1" ht="12">
      <c r="A67" s="52"/>
      <c r="B67" s="50" t="s">
        <v>649</v>
      </c>
      <c r="C67" s="45" t="s">
        <v>20</v>
      </c>
      <c r="D67" s="45">
        <v>19</v>
      </c>
      <c r="E67" s="45">
        <v>28</v>
      </c>
      <c r="F67" s="45">
        <v>22</v>
      </c>
      <c r="G67" s="9"/>
      <c r="H67" s="67"/>
      <c r="I67" s="67"/>
      <c r="J67" s="67"/>
    </row>
    <row r="68" spans="1:10" s="84" customFormat="1" ht="12">
      <c r="A68" s="52"/>
      <c r="B68" s="50" t="s">
        <v>650</v>
      </c>
      <c r="C68" s="45" t="s">
        <v>20</v>
      </c>
      <c r="D68" s="45"/>
      <c r="E68" s="45"/>
      <c r="F68" s="45">
        <v>120</v>
      </c>
      <c r="G68" s="9"/>
      <c r="H68" s="67"/>
      <c r="I68" s="67"/>
      <c r="J68" s="67"/>
    </row>
    <row r="69" spans="1:10" s="84" customFormat="1" ht="12">
      <c r="A69" s="50" t="s">
        <v>24</v>
      </c>
      <c r="B69" s="50" t="s">
        <v>25</v>
      </c>
      <c r="C69" s="45" t="s">
        <v>26</v>
      </c>
      <c r="D69" s="45"/>
      <c r="E69" s="45"/>
      <c r="F69" s="45">
        <v>18</v>
      </c>
      <c r="G69" s="9"/>
      <c r="H69" s="103"/>
      <c r="I69" s="103">
        <v>2</v>
      </c>
      <c r="J69" s="103">
        <v>14</v>
      </c>
    </row>
    <row r="70" spans="1:10" s="84" customFormat="1" ht="12">
      <c r="A70" s="81" t="s">
        <v>27</v>
      </c>
      <c r="B70" s="50" t="s">
        <v>28</v>
      </c>
      <c r="C70" s="45" t="s">
        <v>29</v>
      </c>
      <c r="D70" s="45">
        <v>19</v>
      </c>
      <c r="E70" s="45">
        <v>38</v>
      </c>
      <c r="F70" s="45">
        <v>100</v>
      </c>
      <c r="G70" s="8"/>
      <c r="H70" s="66">
        <v>8</v>
      </c>
      <c r="I70" s="66">
        <f>9+11+9+3</f>
        <v>32</v>
      </c>
      <c r="J70" s="66"/>
    </row>
    <row r="71" spans="1:10" s="84" customFormat="1" ht="12">
      <c r="A71" s="52"/>
      <c r="B71" s="50" t="s">
        <v>175</v>
      </c>
      <c r="C71" s="45" t="s">
        <v>176</v>
      </c>
      <c r="D71" s="45">
        <v>19</v>
      </c>
      <c r="E71" s="45">
        <v>34</v>
      </c>
      <c r="F71" s="45">
        <v>12</v>
      </c>
      <c r="G71" s="9"/>
      <c r="H71" s="67"/>
      <c r="I71" s="67"/>
      <c r="J71" s="67"/>
    </row>
    <row r="72" spans="1:10" s="84" customFormat="1" ht="24">
      <c r="A72" s="52"/>
      <c r="B72" s="50" t="s">
        <v>177</v>
      </c>
      <c r="C72" s="45" t="s">
        <v>176</v>
      </c>
      <c r="D72" s="45">
        <v>19</v>
      </c>
      <c r="E72" s="45">
        <v>34</v>
      </c>
      <c r="F72" s="45">
        <v>12</v>
      </c>
      <c r="G72" s="9"/>
      <c r="H72" s="67"/>
      <c r="I72" s="67"/>
      <c r="J72" s="67"/>
    </row>
    <row r="73" spans="1:10" s="84" customFormat="1" ht="12">
      <c r="A73" s="52"/>
      <c r="B73" s="50" t="s">
        <v>329</v>
      </c>
      <c r="C73" s="45" t="s">
        <v>29</v>
      </c>
      <c r="D73" s="45"/>
      <c r="E73" s="45"/>
      <c r="F73" s="45">
        <v>130</v>
      </c>
      <c r="G73" s="9"/>
      <c r="H73" s="67"/>
      <c r="I73" s="67"/>
      <c r="J73" s="67"/>
    </row>
    <row r="74" spans="1:10" s="84" customFormat="1" ht="12">
      <c r="A74" s="81" t="s">
        <v>30</v>
      </c>
      <c r="B74" s="50" t="s">
        <v>31</v>
      </c>
      <c r="C74" s="45" t="s">
        <v>32</v>
      </c>
      <c r="D74" s="45"/>
      <c r="E74" s="45"/>
      <c r="F74" s="45">
        <v>150</v>
      </c>
      <c r="G74" s="9"/>
      <c r="H74" s="66">
        <f>2+3+7</f>
        <v>12</v>
      </c>
      <c r="I74" s="66">
        <v>37</v>
      </c>
      <c r="J74" s="66">
        <v>12</v>
      </c>
    </row>
    <row r="75" spans="1:10" s="84" customFormat="1" ht="12">
      <c r="A75" s="52"/>
      <c r="B75" s="50" t="s">
        <v>33</v>
      </c>
      <c r="C75" s="45" t="s">
        <v>32</v>
      </c>
      <c r="D75" s="45"/>
      <c r="E75" s="45"/>
      <c r="F75" s="45">
        <v>60</v>
      </c>
      <c r="G75" s="9"/>
      <c r="H75" s="67"/>
      <c r="I75" s="67"/>
      <c r="J75" s="67"/>
    </row>
    <row r="76" spans="1:10" s="84" customFormat="1" ht="12">
      <c r="A76" s="52"/>
      <c r="B76" s="50" t="s">
        <v>34</v>
      </c>
      <c r="C76" s="45" t="s">
        <v>35</v>
      </c>
      <c r="D76" s="45"/>
      <c r="E76" s="45"/>
      <c r="F76" s="45">
        <v>120</v>
      </c>
      <c r="G76" s="9"/>
      <c r="H76" s="67"/>
      <c r="I76" s="67"/>
      <c r="J76" s="67"/>
    </row>
    <row r="77" spans="1:10" s="84" customFormat="1" ht="12">
      <c r="A77" s="52"/>
      <c r="B77" s="50" t="s">
        <v>36</v>
      </c>
      <c r="C77" s="45" t="s">
        <v>32</v>
      </c>
      <c r="D77" s="45"/>
      <c r="E77" s="45"/>
      <c r="F77" s="45">
        <v>100</v>
      </c>
      <c r="G77" s="9"/>
      <c r="H77" s="67"/>
      <c r="I77" s="67"/>
      <c r="J77" s="67"/>
    </row>
    <row r="78" spans="1:10" s="84" customFormat="1" ht="12.75" customHeight="1">
      <c r="A78" s="52"/>
      <c r="B78" s="50" t="s">
        <v>34</v>
      </c>
      <c r="C78" s="45" t="s">
        <v>32</v>
      </c>
      <c r="D78" s="45"/>
      <c r="E78" s="45"/>
      <c r="F78" s="45">
        <v>150</v>
      </c>
      <c r="G78" s="9"/>
      <c r="H78" s="67"/>
      <c r="I78" s="67"/>
      <c r="J78" s="67"/>
    </row>
    <row r="79" spans="1:10" s="84" customFormat="1" ht="12.75" customHeight="1">
      <c r="A79" s="51"/>
      <c r="B79" s="50" t="s">
        <v>178</v>
      </c>
      <c r="C79" s="45" t="s">
        <v>32</v>
      </c>
      <c r="D79" s="45"/>
      <c r="E79" s="45"/>
      <c r="F79" s="45">
        <v>170</v>
      </c>
      <c r="G79" s="104"/>
      <c r="H79" s="68"/>
      <c r="I79" s="68"/>
      <c r="J79" s="68"/>
    </row>
    <row r="80" spans="1:10" s="84" customFormat="1" ht="12">
      <c r="A80" s="81" t="s">
        <v>37</v>
      </c>
      <c r="B80" s="84" t="s">
        <v>660</v>
      </c>
      <c r="C80" s="45" t="s">
        <v>38</v>
      </c>
      <c r="D80" s="40"/>
      <c r="E80" s="40"/>
      <c r="F80" s="40">
        <v>80</v>
      </c>
      <c r="G80" s="9"/>
      <c r="H80" s="67">
        <v>11</v>
      </c>
      <c r="I80" s="67">
        <v>38</v>
      </c>
      <c r="J80" s="67">
        <v>2</v>
      </c>
    </row>
    <row r="81" spans="1:10" s="84" customFormat="1" ht="24">
      <c r="A81" s="52"/>
      <c r="B81" s="44" t="s">
        <v>39</v>
      </c>
      <c r="C81" s="45" t="s">
        <v>38</v>
      </c>
      <c r="D81" s="45">
        <v>6</v>
      </c>
      <c r="E81" s="45">
        <v>12</v>
      </c>
      <c r="F81" s="45">
        <v>40</v>
      </c>
      <c r="G81" s="9"/>
      <c r="H81" s="67"/>
      <c r="I81" s="67"/>
      <c r="J81" s="67"/>
    </row>
    <row r="82" spans="1:10" s="84" customFormat="1" ht="12">
      <c r="A82" s="52"/>
      <c r="B82" s="84" t="s">
        <v>40</v>
      </c>
      <c r="C82" s="45" t="s">
        <v>38</v>
      </c>
      <c r="D82" s="45">
        <v>6</v>
      </c>
      <c r="E82" s="45">
        <v>5</v>
      </c>
      <c r="F82" s="45">
        <v>68</v>
      </c>
      <c r="G82" s="9"/>
      <c r="H82" s="68"/>
      <c r="I82" s="68"/>
      <c r="J82" s="68"/>
    </row>
    <row r="83" spans="1:10" s="84" customFormat="1" ht="12">
      <c r="A83" s="51"/>
      <c r="B83" s="50" t="s">
        <v>651</v>
      </c>
      <c r="C83" s="45" t="s">
        <v>38</v>
      </c>
      <c r="D83" s="45"/>
      <c r="E83" s="45"/>
      <c r="F83" s="45">
        <v>40</v>
      </c>
      <c r="G83" s="9"/>
      <c r="H83" s="68"/>
      <c r="I83" s="68"/>
      <c r="J83" s="68"/>
    </row>
    <row r="84" spans="1:10" s="84" customFormat="1" ht="12">
      <c r="A84" s="50" t="s">
        <v>41</v>
      </c>
      <c r="B84" s="50"/>
      <c r="C84" s="45"/>
      <c r="D84" s="45"/>
      <c r="E84" s="45"/>
      <c r="F84" s="45"/>
      <c r="G84" s="8"/>
      <c r="H84" s="103">
        <v>1</v>
      </c>
      <c r="I84" s="103">
        <v>3</v>
      </c>
      <c r="J84" s="103">
        <v>14</v>
      </c>
    </row>
    <row r="85" spans="1:10" s="84" customFormat="1" ht="24">
      <c r="A85" s="23" t="s">
        <v>42</v>
      </c>
      <c r="B85" s="51" t="s">
        <v>43</v>
      </c>
      <c r="C85" s="43" t="s">
        <v>42</v>
      </c>
      <c r="D85" s="40">
        <v>6</v>
      </c>
      <c r="E85" s="40">
        <v>15</v>
      </c>
      <c r="F85" s="40">
        <v>70</v>
      </c>
      <c r="G85" s="8"/>
      <c r="H85" s="67">
        <v>9</v>
      </c>
      <c r="I85" s="67">
        <v>43</v>
      </c>
      <c r="J85" s="67">
        <v>5</v>
      </c>
    </row>
    <row r="86" spans="1:10" s="84" customFormat="1" ht="24">
      <c r="A86" s="52"/>
      <c r="B86" s="51" t="s">
        <v>44</v>
      </c>
      <c r="C86" s="40" t="s">
        <v>45</v>
      </c>
      <c r="D86" s="40">
        <v>6</v>
      </c>
      <c r="E86" s="40">
        <v>24</v>
      </c>
      <c r="F86" s="40">
        <v>40</v>
      </c>
      <c r="G86" s="9"/>
      <c r="H86" s="67"/>
      <c r="I86" s="67"/>
      <c r="J86" s="67"/>
    </row>
    <row r="87" spans="1:10" s="84" customFormat="1" ht="12">
      <c r="A87" s="51"/>
      <c r="B87" s="50" t="s">
        <v>127</v>
      </c>
      <c r="C87" s="45" t="s">
        <v>45</v>
      </c>
      <c r="D87" s="45"/>
      <c r="E87" s="45"/>
      <c r="F87" s="45">
        <v>120</v>
      </c>
      <c r="G87" s="8"/>
      <c r="H87" s="68"/>
      <c r="I87" s="68"/>
      <c r="J87" s="68"/>
    </row>
    <row r="88" spans="1:10" s="84" customFormat="1" ht="12">
      <c r="A88" s="50" t="s">
        <v>46</v>
      </c>
      <c r="B88" s="50"/>
      <c r="C88" s="45"/>
      <c r="D88" s="45"/>
      <c r="E88" s="45"/>
      <c r="F88" s="45"/>
      <c r="G88" s="9"/>
      <c r="H88" s="68"/>
      <c r="I88" s="103">
        <v>5</v>
      </c>
      <c r="J88" s="103">
        <v>13</v>
      </c>
    </row>
    <row r="89" spans="1:10" s="84" customFormat="1" ht="12">
      <c r="A89" s="51" t="s">
        <v>47</v>
      </c>
      <c r="B89" s="50" t="s">
        <v>674</v>
      </c>
      <c r="C89" s="45" t="s">
        <v>179</v>
      </c>
      <c r="D89" s="45"/>
      <c r="E89" s="45"/>
      <c r="F89" s="45">
        <v>130</v>
      </c>
      <c r="G89" s="8"/>
      <c r="H89" s="103">
        <f>1+5+2</f>
        <v>8</v>
      </c>
      <c r="I89" s="103">
        <v>4</v>
      </c>
      <c r="J89" s="103">
        <v>8</v>
      </c>
    </row>
    <row r="90" spans="1:10" s="84" customFormat="1" ht="24">
      <c r="A90" s="17" t="s">
        <v>48</v>
      </c>
      <c r="B90" s="51" t="s">
        <v>49</v>
      </c>
      <c r="C90" s="40" t="s">
        <v>50</v>
      </c>
      <c r="D90" s="40"/>
      <c r="E90" s="40"/>
      <c r="F90" s="40">
        <v>70</v>
      </c>
      <c r="G90" s="9"/>
      <c r="H90" s="68">
        <v>6</v>
      </c>
      <c r="I90" s="68">
        <v>38</v>
      </c>
      <c r="J90" s="68">
        <v>5</v>
      </c>
    </row>
    <row r="91" spans="1:10" s="84" customFormat="1" ht="12">
      <c r="A91" s="81" t="s">
        <v>51</v>
      </c>
      <c r="B91" s="50" t="s">
        <v>52</v>
      </c>
      <c r="C91" s="45" t="s">
        <v>53</v>
      </c>
      <c r="D91" s="45">
        <v>5</v>
      </c>
      <c r="E91" s="45">
        <v>5</v>
      </c>
      <c r="F91" s="45">
        <v>55</v>
      </c>
      <c r="G91" s="9"/>
      <c r="H91" s="67">
        <v>8</v>
      </c>
      <c r="I91" s="67">
        <v>12</v>
      </c>
      <c r="J91" s="67">
        <v>18</v>
      </c>
    </row>
    <row r="92" spans="1:10" s="84" customFormat="1" ht="12">
      <c r="A92" s="101"/>
      <c r="B92" s="50" t="s">
        <v>54</v>
      </c>
      <c r="C92" s="45" t="s">
        <v>53</v>
      </c>
      <c r="D92" s="45"/>
      <c r="E92" s="45"/>
      <c r="F92" s="45">
        <v>25</v>
      </c>
      <c r="G92" s="9"/>
      <c r="H92" s="67"/>
      <c r="I92" s="67"/>
      <c r="J92" s="67"/>
    </row>
    <row r="93" spans="1:10" s="84" customFormat="1" ht="12">
      <c r="A93" s="52"/>
      <c r="B93" s="50" t="s">
        <v>669</v>
      </c>
      <c r="C93" s="45" t="s">
        <v>53</v>
      </c>
      <c r="D93" s="45"/>
      <c r="E93" s="45"/>
      <c r="F93" s="45">
        <v>25</v>
      </c>
      <c r="G93" s="9"/>
      <c r="H93" s="67"/>
      <c r="I93" s="67"/>
      <c r="J93" s="67"/>
    </row>
    <row r="94" spans="1:10" s="84" customFormat="1" ht="12">
      <c r="A94" s="130"/>
      <c r="B94" s="50" t="s">
        <v>63</v>
      </c>
      <c r="C94" s="45" t="s">
        <v>64</v>
      </c>
      <c r="D94" s="45">
        <v>11</v>
      </c>
      <c r="E94" s="45">
        <v>18</v>
      </c>
      <c r="F94" s="45">
        <v>30</v>
      </c>
      <c r="G94" s="9"/>
      <c r="H94" s="67"/>
      <c r="I94" s="67"/>
      <c r="J94" s="67"/>
    </row>
    <row r="95" spans="1:10" s="84" customFormat="1" ht="12">
      <c r="A95" s="51"/>
      <c r="B95" s="50" t="s">
        <v>226</v>
      </c>
      <c r="C95" s="45" t="s">
        <v>64</v>
      </c>
      <c r="D95" s="45">
        <v>12</v>
      </c>
      <c r="E95" s="45">
        <v>14</v>
      </c>
      <c r="F95" s="45">
        <v>45</v>
      </c>
      <c r="G95" s="104"/>
      <c r="H95" s="68"/>
      <c r="I95" s="68"/>
      <c r="J95" s="68"/>
    </row>
    <row r="96" spans="1:10" s="84" customFormat="1" ht="12">
      <c r="A96" s="81" t="s">
        <v>65</v>
      </c>
      <c r="B96" s="50" t="s">
        <v>66</v>
      </c>
      <c r="C96" s="40" t="s">
        <v>67</v>
      </c>
      <c r="D96" s="40"/>
      <c r="E96" s="40"/>
      <c r="F96" s="40">
        <v>65</v>
      </c>
      <c r="G96" s="8"/>
      <c r="H96" s="67">
        <v>34</v>
      </c>
      <c r="I96" s="67">
        <v>43</v>
      </c>
      <c r="J96" s="67"/>
    </row>
    <row r="97" spans="1:10" s="84" customFormat="1" ht="24">
      <c r="A97" s="52"/>
      <c r="B97" s="50" t="s">
        <v>68</v>
      </c>
      <c r="C97" s="40" t="s">
        <v>117</v>
      </c>
      <c r="D97" s="45"/>
      <c r="E97" s="45"/>
      <c r="F97" s="45">
        <v>70</v>
      </c>
      <c r="G97" s="8"/>
      <c r="H97" s="67"/>
      <c r="I97" s="67"/>
      <c r="J97" s="67"/>
    </row>
    <row r="98" spans="1:10" s="84" customFormat="1" ht="24">
      <c r="A98" s="52"/>
      <c r="B98" s="50" t="s">
        <v>69</v>
      </c>
      <c r="C98" s="40" t="s">
        <v>117</v>
      </c>
      <c r="D98" s="40"/>
      <c r="E98" s="40"/>
      <c r="F98" s="40">
        <v>113</v>
      </c>
      <c r="G98" s="9"/>
      <c r="H98" s="67"/>
      <c r="I98" s="67"/>
      <c r="J98" s="67"/>
    </row>
    <row r="99" spans="1:10" s="84" customFormat="1" ht="12">
      <c r="A99" s="52"/>
      <c r="B99" s="50" t="s">
        <v>70</v>
      </c>
      <c r="C99" s="40" t="s">
        <v>117</v>
      </c>
      <c r="D99" s="45">
        <v>13</v>
      </c>
      <c r="E99" s="45">
        <v>13</v>
      </c>
      <c r="F99" s="45">
        <v>70</v>
      </c>
      <c r="G99" s="9"/>
      <c r="H99" s="67"/>
      <c r="I99" s="67"/>
      <c r="J99" s="67"/>
    </row>
    <row r="100" spans="1:10" s="84" customFormat="1" ht="24">
      <c r="A100" s="52"/>
      <c r="B100" s="50" t="s">
        <v>71</v>
      </c>
      <c r="C100" s="40" t="s">
        <v>117</v>
      </c>
      <c r="D100" s="45"/>
      <c r="E100" s="45"/>
      <c r="F100" s="45">
        <v>13</v>
      </c>
      <c r="G100" s="9"/>
      <c r="H100" s="67"/>
      <c r="I100" s="67"/>
      <c r="J100" s="67"/>
    </row>
    <row r="101" spans="1:10" s="84" customFormat="1" ht="24">
      <c r="A101" s="52"/>
      <c r="B101" s="50" t="s">
        <v>72</v>
      </c>
      <c r="C101" s="40" t="s">
        <v>117</v>
      </c>
      <c r="D101" s="45"/>
      <c r="E101" s="45"/>
      <c r="F101" s="45">
        <v>80</v>
      </c>
      <c r="G101" s="9"/>
      <c r="H101" s="67"/>
      <c r="I101" s="67"/>
      <c r="J101" s="67"/>
    </row>
    <row r="102" spans="1:10" s="84" customFormat="1" ht="24">
      <c r="A102" s="52"/>
      <c r="B102" s="50" t="s">
        <v>73</v>
      </c>
      <c r="C102" s="40" t="s">
        <v>117</v>
      </c>
      <c r="D102" s="45"/>
      <c r="E102" s="45"/>
      <c r="F102" s="45">
        <v>130</v>
      </c>
      <c r="G102" s="8"/>
      <c r="H102" s="67"/>
      <c r="I102" s="67"/>
      <c r="J102" s="67"/>
    </row>
    <row r="103" spans="1:10" s="84" customFormat="1" ht="24">
      <c r="A103" s="52"/>
      <c r="B103" s="51" t="s">
        <v>210</v>
      </c>
      <c r="C103" s="40" t="s">
        <v>117</v>
      </c>
      <c r="D103" s="40">
        <v>8</v>
      </c>
      <c r="E103" s="40">
        <v>7</v>
      </c>
      <c r="F103" s="40">
        <v>313</v>
      </c>
      <c r="G103" s="9"/>
      <c r="H103" s="67"/>
      <c r="I103" s="67"/>
      <c r="J103" s="67"/>
    </row>
    <row r="104" spans="1:10" s="84" customFormat="1" ht="24">
      <c r="A104" s="52"/>
      <c r="B104" s="51" t="s">
        <v>211</v>
      </c>
      <c r="C104" s="40" t="s">
        <v>212</v>
      </c>
      <c r="D104" s="40">
        <v>7</v>
      </c>
      <c r="E104" s="40">
        <v>7</v>
      </c>
      <c r="F104" s="40">
        <v>80</v>
      </c>
      <c r="G104" s="9"/>
      <c r="H104" s="67"/>
      <c r="I104" s="67"/>
      <c r="J104" s="67"/>
    </row>
    <row r="105" spans="1:10" s="84" customFormat="1" ht="12">
      <c r="A105" s="52"/>
      <c r="B105" s="51" t="s">
        <v>652</v>
      </c>
      <c r="C105" s="40"/>
      <c r="D105" s="40"/>
      <c r="E105" s="40"/>
      <c r="F105" s="40">
        <v>80</v>
      </c>
      <c r="G105" s="9"/>
      <c r="H105" s="67"/>
      <c r="I105" s="67"/>
      <c r="J105" s="67"/>
    </row>
    <row r="106" spans="1:10" s="84" customFormat="1" ht="12">
      <c r="A106" s="81" t="s">
        <v>74</v>
      </c>
      <c r="B106" s="116" t="s">
        <v>75</v>
      </c>
      <c r="C106" s="40" t="s">
        <v>76</v>
      </c>
      <c r="D106" s="40"/>
      <c r="E106" s="40"/>
      <c r="F106" s="40">
        <v>80</v>
      </c>
      <c r="G106" s="9"/>
      <c r="H106" s="66">
        <v>12</v>
      </c>
      <c r="I106" s="66">
        <v>38</v>
      </c>
      <c r="J106" s="66">
        <v>5</v>
      </c>
    </row>
    <row r="107" spans="1:10" s="84" customFormat="1" ht="24">
      <c r="A107" s="52"/>
      <c r="B107" s="84" t="s">
        <v>77</v>
      </c>
      <c r="C107" s="45" t="s">
        <v>76</v>
      </c>
      <c r="D107" s="45"/>
      <c r="E107" s="45"/>
      <c r="F107" s="45">
        <v>50</v>
      </c>
      <c r="G107" s="9"/>
      <c r="H107" s="67"/>
      <c r="I107" s="67"/>
      <c r="J107" s="67"/>
    </row>
    <row r="108" spans="1:10" s="84" customFormat="1" ht="12">
      <c r="A108" s="52"/>
      <c r="B108" s="44" t="s">
        <v>78</v>
      </c>
      <c r="C108" s="45" t="s">
        <v>76</v>
      </c>
      <c r="D108" s="45"/>
      <c r="E108" s="45"/>
      <c r="F108" s="45">
        <v>80</v>
      </c>
      <c r="G108" s="9"/>
      <c r="H108" s="67"/>
      <c r="I108" s="67"/>
      <c r="J108" s="67"/>
    </row>
    <row r="109" spans="1:10" s="84" customFormat="1" ht="12">
      <c r="A109" s="51"/>
      <c r="B109" s="50" t="s">
        <v>653</v>
      </c>
      <c r="C109" s="45" t="s">
        <v>76</v>
      </c>
      <c r="D109" s="45"/>
      <c r="E109" s="45"/>
      <c r="F109" s="45">
        <v>80</v>
      </c>
      <c r="G109" s="9"/>
      <c r="H109" s="67"/>
      <c r="I109" s="67"/>
      <c r="J109" s="67"/>
    </row>
    <row r="110" spans="1:10" s="84" customFormat="1" ht="12">
      <c r="A110" s="81" t="s">
        <v>118</v>
      </c>
      <c r="B110" s="84" t="s">
        <v>79</v>
      </c>
      <c r="C110" s="45" t="s">
        <v>118</v>
      </c>
      <c r="D110" s="45"/>
      <c r="E110" s="45"/>
      <c r="F110" s="45">
        <v>75</v>
      </c>
      <c r="G110" s="9"/>
      <c r="H110" s="66">
        <v>19</v>
      </c>
      <c r="I110" s="66">
        <v>43</v>
      </c>
      <c r="J110" s="66">
        <v>5</v>
      </c>
    </row>
    <row r="111" spans="1:10" s="84" customFormat="1" ht="12">
      <c r="A111" s="52"/>
      <c r="B111" s="50" t="s">
        <v>218</v>
      </c>
      <c r="C111" s="45" t="s">
        <v>118</v>
      </c>
      <c r="D111" s="45"/>
      <c r="E111" s="45"/>
      <c r="F111" s="45">
        <v>40</v>
      </c>
      <c r="G111" s="9"/>
      <c r="H111" s="68"/>
      <c r="I111" s="68"/>
      <c r="J111" s="68"/>
    </row>
    <row r="112" spans="1:10" s="84" customFormat="1" ht="12">
      <c r="A112" s="81" t="s">
        <v>80</v>
      </c>
      <c r="B112" s="50" t="s">
        <v>677</v>
      </c>
      <c r="C112" s="45" t="s">
        <v>227</v>
      </c>
      <c r="D112" s="45"/>
      <c r="E112" s="45"/>
      <c r="F112" s="45">
        <v>60</v>
      </c>
      <c r="G112" s="9"/>
      <c r="H112" s="66">
        <f>3+3+3</f>
        <v>9</v>
      </c>
      <c r="I112" s="66">
        <v>38</v>
      </c>
      <c r="J112" s="66">
        <f>3+6+4</f>
        <v>13</v>
      </c>
    </row>
    <row r="113" spans="1:10" s="84" customFormat="1" ht="24">
      <c r="A113" s="52"/>
      <c r="B113" s="50" t="s">
        <v>81</v>
      </c>
      <c r="C113" s="45" t="s">
        <v>227</v>
      </c>
      <c r="D113" s="45">
        <v>4</v>
      </c>
      <c r="E113" s="45">
        <v>6</v>
      </c>
      <c r="F113" s="45">
        <v>42</v>
      </c>
      <c r="G113" s="8"/>
      <c r="H113" s="67"/>
      <c r="I113" s="67"/>
      <c r="J113" s="67"/>
    </row>
    <row r="114" spans="1:10" s="84" customFormat="1" ht="24">
      <c r="A114" s="51"/>
      <c r="B114" s="50" t="s">
        <v>82</v>
      </c>
      <c r="C114" s="45" t="s">
        <v>227</v>
      </c>
      <c r="D114" s="45">
        <v>4</v>
      </c>
      <c r="E114" s="45">
        <v>6</v>
      </c>
      <c r="F114" s="45">
        <v>20</v>
      </c>
      <c r="G114" s="40"/>
      <c r="H114" s="68"/>
      <c r="I114" s="68"/>
      <c r="J114" s="68"/>
    </row>
    <row r="115" spans="1:10" s="84" customFormat="1" ht="12">
      <c r="A115" s="52" t="s">
        <v>119</v>
      </c>
      <c r="B115" s="50" t="s">
        <v>83</v>
      </c>
      <c r="C115" s="45" t="s">
        <v>84</v>
      </c>
      <c r="D115" s="40">
        <v>19</v>
      </c>
      <c r="E115" s="40">
        <v>38</v>
      </c>
      <c r="F115" s="40">
        <v>6</v>
      </c>
      <c r="G115" s="9"/>
      <c r="H115" s="67">
        <v>29</v>
      </c>
      <c r="I115" s="67">
        <v>41</v>
      </c>
      <c r="J115" s="67">
        <v>10</v>
      </c>
    </row>
    <row r="116" spans="1:10" s="84" customFormat="1" ht="12" customHeight="1">
      <c r="A116" s="52"/>
      <c r="B116" s="50" t="s">
        <v>85</v>
      </c>
      <c r="C116" s="45" t="s">
        <v>84</v>
      </c>
      <c r="D116" s="45">
        <v>19</v>
      </c>
      <c r="E116" s="45">
        <v>36</v>
      </c>
      <c r="F116" s="45">
        <v>450</v>
      </c>
      <c r="G116" s="9"/>
      <c r="H116" s="67"/>
      <c r="I116" s="67"/>
      <c r="J116" s="67"/>
    </row>
    <row r="117" spans="1:10" s="84" customFormat="1" ht="12">
      <c r="A117" s="52"/>
      <c r="B117" s="50" t="s">
        <v>86</v>
      </c>
      <c r="C117" s="45" t="s">
        <v>84</v>
      </c>
      <c r="D117" s="45"/>
      <c r="E117" s="45"/>
      <c r="F117" s="45">
        <v>150</v>
      </c>
      <c r="G117" s="9"/>
      <c r="H117" s="67"/>
      <c r="I117" s="67"/>
      <c r="J117" s="67"/>
    </row>
    <row r="118" spans="1:10" s="84" customFormat="1" ht="14.25" customHeight="1">
      <c r="A118" s="52"/>
      <c r="B118" s="50" t="s">
        <v>87</v>
      </c>
      <c r="C118" s="45" t="s">
        <v>84</v>
      </c>
      <c r="D118" s="45"/>
      <c r="E118" s="45"/>
      <c r="F118" s="45">
        <v>100</v>
      </c>
      <c r="G118" s="9"/>
      <c r="H118" s="67"/>
      <c r="I118" s="67"/>
      <c r="J118" s="67"/>
    </row>
    <row r="119" spans="1:10" s="84" customFormat="1" ht="12">
      <c r="A119" s="52"/>
      <c r="B119" s="50" t="s">
        <v>88</v>
      </c>
      <c r="C119" s="45" t="s">
        <v>84</v>
      </c>
      <c r="D119" s="45"/>
      <c r="E119" s="45"/>
      <c r="F119" s="45">
        <v>300</v>
      </c>
      <c r="G119" s="9"/>
      <c r="H119" s="67"/>
      <c r="I119" s="67"/>
      <c r="J119" s="67"/>
    </row>
    <row r="120" spans="1:10" s="84" customFormat="1" ht="12">
      <c r="A120" s="52"/>
      <c r="B120" s="50" t="s">
        <v>89</v>
      </c>
      <c r="C120" s="45" t="s">
        <v>84</v>
      </c>
      <c r="D120" s="45"/>
      <c r="E120" s="45"/>
      <c r="F120" s="45">
        <v>150</v>
      </c>
      <c r="G120" s="9"/>
      <c r="H120" s="68"/>
      <c r="I120" s="68"/>
      <c r="J120" s="68"/>
    </row>
    <row r="121" spans="1:10" s="84" customFormat="1" ht="12">
      <c r="A121" s="52"/>
      <c r="B121" s="50" t="s">
        <v>654</v>
      </c>
      <c r="C121" s="45" t="s">
        <v>84</v>
      </c>
      <c r="D121" s="45"/>
      <c r="E121" s="45"/>
      <c r="F121" s="45">
        <v>23</v>
      </c>
      <c r="G121" s="9"/>
      <c r="H121" s="68"/>
      <c r="I121" s="68"/>
      <c r="J121" s="68"/>
    </row>
    <row r="122" spans="1:10" s="84" customFormat="1" ht="24">
      <c r="A122" s="13" t="s">
        <v>90</v>
      </c>
      <c r="B122" s="50"/>
      <c r="C122" s="45"/>
      <c r="D122" s="45"/>
      <c r="E122" s="45"/>
      <c r="F122" s="128"/>
      <c r="G122" s="9"/>
      <c r="H122" s="103"/>
      <c r="I122" s="103">
        <v>3</v>
      </c>
      <c r="J122" s="103">
        <v>12</v>
      </c>
    </row>
    <row r="123" spans="1:10" s="84" customFormat="1" ht="24">
      <c r="A123" s="23" t="s">
        <v>91</v>
      </c>
      <c r="B123" s="50" t="s">
        <v>92</v>
      </c>
      <c r="C123" s="45" t="s">
        <v>93</v>
      </c>
      <c r="D123" s="45">
        <v>11</v>
      </c>
      <c r="E123" s="45">
        <v>11</v>
      </c>
      <c r="F123" s="45">
        <v>7</v>
      </c>
      <c r="G123" s="9"/>
      <c r="H123" s="66">
        <f>1+1</f>
        <v>2</v>
      </c>
      <c r="I123" s="66">
        <v>5</v>
      </c>
      <c r="J123" s="66">
        <v>10</v>
      </c>
    </row>
    <row r="124" spans="1:10" s="84" customFormat="1" ht="24">
      <c r="A124" s="52"/>
      <c r="B124" s="50" t="s">
        <v>221</v>
      </c>
      <c r="C124" s="45" t="s">
        <v>93</v>
      </c>
      <c r="D124" s="45">
        <v>6</v>
      </c>
      <c r="E124" s="45">
        <v>10</v>
      </c>
      <c r="F124" s="45">
        <v>15</v>
      </c>
      <c r="G124" s="9"/>
      <c r="H124" s="68"/>
      <c r="I124" s="68"/>
      <c r="J124" s="68"/>
    </row>
    <row r="125" spans="1:10" s="84" customFormat="1" ht="24">
      <c r="A125" s="50" t="s">
        <v>94</v>
      </c>
      <c r="B125" s="50"/>
      <c r="C125" s="45"/>
      <c r="D125" s="45"/>
      <c r="E125" s="45"/>
      <c r="F125" s="45"/>
      <c r="G125" s="9"/>
      <c r="H125" s="68"/>
      <c r="I125" s="103">
        <v>3</v>
      </c>
      <c r="J125" s="103">
        <v>12</v>
      </c>
    </row>
    <row r="126" spans="1:10" s="84" customFormat="1" ht="12">
      <c r="A126" s="50" t="s">
        <v>95</v>
      </c>
      <c r="B126" s="50" t="s">
        <v>655</v>
      </c>
      <c r="C126" s="45" t="s">
        <v>656</v>
      </c>
      <c r="D126" s="45"/>
      <c r="E126" s="45"/>
      <c r="F126" s="45">
        <v>60</v>
      </c>
      <c r="G126" s="9"/>
      <c r="H126" s="103">
        <v>1</v>
      </c>
      <c r="I126" s="103">
        <v>4</v>
      </c>
      <c r="J126" s="45">
        <f>2+3+1</f>
        <v>6</v>
      </c>
    </row>
    <row r="127" spans="1:10" s="84" customFormat="1" ht="24">
      <c r="A127" s="32" t="s">
        <v>96</v>
      </c>
      <c r="B127" s="84" t="s">
        <v>97</v>
      </c>
      <c r="C127" s="45" t="s">
        <v>98</v>
      </c>
      <c r="D127" s="45"/>
      <c r="E127" s="45"/>
      <c r="F127" s="45">
        <v>300</v>
      </c>
      <c r="G127" s="9"/>
      <c r="H127" s="67">
        <v>15</v>
      </c>
      <c r="I127" s="67">
        <v>11</v>
      </c>
      <c r="J127" s="67">
        <v>12</v>
      </c>
    </row>
    <row r="128" spans="1:10" s="84" customFormat="1" ht="36">
      <c r="A128" s="52"/>
      <c r="B128" s="50" t="s">
        <v>99</v>
      </c>
      <c r="C128" s="45" t="s">
        <v>98</v>
      </c>
      <c r="D128" s="45">
        <v>12</v>
      </c>
      <c r="E128" s="45">
        <v>11</v>
      </c>
      <c r="F128" s="45">
        <v>5</v>
      </c>
      <c r="G128" s="9"/>
      <c r="H128" s="8"/>
      <c r="I128" s="8"/>
      <c r="J128" s="8"/>
    </row>
    <row r="129" spans="1:10" s="84" customFormat="1" ht="26.25" customHeight="1">
      <c r="A129" s="52"/>
      <c r="B129" s="50" t="s">
        <v>100</v>
      </c>
      <c r="C129" s="45" t="s">
        <v>98</v>
      </c>
      <c r="D129" s="45"/>
      <c r="E129" s="45"/>
      <c r="F129" s="45">
        <v>50</v>
      </c>
      <c r="G129" s="8"/>
      <c r="H129" s="67"/>
      <c r="I129" s="67"/>
      <c r="J129" s="67"/>
    </row>
    <row r="130" spans="1:10" s="84" customFormat="1" ht="13.5" customHeight="1">
      <c r="A130" s="52"/>
      <c r="B130" s="51" t="s">
        <v>222</v>
      </c>
      <c r="C130" s="40" t="s">
        <v>98</v>
      </c>
      <c r="D130" s="40">
        <v>12</v>
      </c>
      <c r="E130" s="40">
        <v>12</v>
      </c>
      <c r="F130" s="40">
        <v>30</v>
      </c>
      <c r="G130" s="9"/>
      <c r="H130" s="67"/>
      <c r="I130" s="67"/>
      <c r="J130" s="67"/>
    </row>
    <row r="131" spans="1:10" s="84" customFormat="1" ht="24.75" customHeight="1">
      <c r="A131" s="52"/>
      <c r="B131" s="51" t="s">
        <v>223</v>
      </c>
      <c r="C131" s="40" t="s">
        <v>98</v>
      </c>
      <c r="D131" s="40">
        <v>7</v>
      </c>
      <c r="E131" s="40">
        <v>7</v>
      </c>
      <c r="F131" s="40">
        <v>8</v>
      </c>
      <c r="G131" s="9"/>
      <c r="H131" s="67"/>
      <c r="I131" s="67"/>
      <c r="J131" s="67"/>
    </row>
    <row r="132" spans="1:10" s="84" customFormat="1" ht="24.75" customHeight="1">
      <c r="A132" s="51"/>
      <c r="B132" s="51" t="s">
        <v>224</v>
      </c>
      <c r="C132" s="40"/>
      <c r="D132" s="40">
        <v>7</v>
      </c>
      <c r="E132" s="40">
        <v>6</v>
      </c>
      <c r="F132" s="40">
        <v>8</v>
      </c>
      <c r="G132" s="104"/>
      <c r="H132" s="68"/>
      <c r="I132" s="68"/>
      <c r="J132" s="68"/>
    </row>
    <row r="133" spans="1:10" s="84" customFormat="1" ht="15" customHeight="1">
      <c r="A133" s="81" t="s">
        <v>101</v>
      </c>
      <c r="B133" s="51" t="s">
        <v>102</v>
      </c>
      <c r="C133" s="40" t="s">
        <v>103</v>
      </c>
      <c r="D133" s="40"/>
      <c r="E133" s="40"/>
      <c r="F133" s="40">
        <v>60</v>
      </c>
      <c r="G133" s="9"/>
      <c r="H133" s="67">
        <v>28</v>
      </c>
      <c r="I133" s="67">
        <v>41</v>
      </c>
      <c r="J133" s="67">
        <f>3+10+3</f>
        <v>16</v>
      </c>
    </row>
    <row r="134" spans="1:10" s="84" customFormat="1" ht="12">
      <c r="A134" s="52"/>
      <c r="B134" s="50" t="s">
        <v>104</v>
      </c>
      <c r="C134" s="45" t="s">
        <v>103</v>
      </c>
      <c r="D134" s="45"/>
      <c r="E134" s="45"/>
      <c r="F134" s="45">
        <v>18</v>
      </c>
      <c r="G134" s="9"/>
      <c r="H134" s="67"/>
      <c r="I134" s="67"/>
      <c r="J134" s="67"/>
    </row>
    <row r="135" spans="1:10" s="84" customFormat="1" ht="12" customHeight="1">
      <c r="A135" s="52"/>
      <c r="B135" s="50" t="s">
        <v>105</v>
      </c>
      <c r="C135" s="45" t="s">
        <v>103</v>
      </c>
      <c r="D135" s="45">
        <v>19</v>
      </c>
      <c r="E135" s="45">
        <v>57</v>
      </c>
      <c r="F135" s="45">
        <v>450</v>
      </c>
      <c r="G135" s="8"/>
      <c r="H135" s="67"/>
      <c r="I135" s="67"/>
      <c r="J135" s="67"/>
    </row>
    <row r="136" spans="1:10" s="84" customFormat="1" ht="24">
      <c r="A136" s="52"/>
      <c r="B136" s="51" t="s">
        <v>106</v>
      </c>
      <c r="C136" s="40" t="s">
        <v>107</v>
      </c>
      <c r="D136" s="40">
        <v>19</v>
      </c>
      <c r="E136" s="40">
        <v>38</v>
      </c>
      <c r="F136" s="40">
        <v>120</v>
      </c>
      <c r="G136" s="9"/>
      <c r="H136" s="67"/>
      <c r="I136" s="67"/>
      <c r="J136" s="67"/>
    </row>
    <row r="137" spans="1:10" s="84" customFormat="1" ht="13.5" customHeight="1">
      <c r="A137" s="51"/>
      <c r="B137" s="50" t="s">
        <v>108</v>
      </c>
      <c r="C137" s="45" t="s">
        <v>103</v>
      </c>
      <c r="D137" s="45">
        <v>21</v>
      </c>
      <c r="E137" s="45">
        <v>19</v>
      </c>
      <c r="F137" s="45">
        <v>25</v>
      </c>
      <c r="G137" s="8"/>
      <c r="H137" s="68"/>
      <c r="I137" s="68"/>
      <c r="J137" s="68"/>
    </row>
    <row r="138" spans="1:10" s="84" customFormat="1" ht="24">
      <c r="A138" s="23" t="s">
        <v>109</v>
      </c>
      <c r="B138" s="50" t="s">
        <v>110</v>
      </c>
      <c r="C138" s="45" t="s">
        <v>111</v>
      </c>
      <c r="D138" s="45">
        <v>27</v>
      </c>
      <c r="E138" s="45">
        <v>40</v>
      </c>
      <c r="F138" s="45">
        <v>130</v>
      </c>
      <c r="G138" s="9"/>
      <c r="H138" s="67">
        <v>17</v>
      </c>
      <c r="I138" s="67">
        <v>41</v>
      </c>
      <c r="J138" s="67">
        <v>13</v>
      </c>
    </row>
    <row r="139" spans="1:10" s="84" customFormat="1" ht="26.25" customHeight="1">
      <c r="A139" s="52"/>
      <c r="B139" s="84" t="s">
        <v>112</v>
      </c>
      <c r="C139" s="45" t="s">
        <v>111</v>
      </c>
      <c r="D139" s="45">
        <v>4</v>
      </c>
      <c r="E139" s="45">
        <v>8</v>
      </c>
      <c r="F139" s="45">
        <v>20</v>
      </c>
      <c r="G139" s="9"/>
      <c r="H139" s="67"/>
      <c r="I139" s="67"/>
      <c r="J139" s="67"/>
    </row>
    <row r="140" spans="1:10" s="84" customFormat="1" ht="12">
      <c r="A140" s="52"/>
      <c r="B140" s="50" t="s">
        <v>113</v>
      </c>
      <c r="C140" s="45" t="s">
        <v>111</v>
      </c>
      <c r="D140" s="45"/>
      <c r="E140" s="45"/>
      <c r="F140" s="45">
        <v>70</v>
      </c>
      <c r="G140" s="9"/>
      <c r="H140" s="67"/>
      <c r="I140" s="67"/>
      <c r="J140" s="67"/>
    </row>
    <row r="141" spans="1:10" s="84" customFormat="1" ht="11.25" customHeight="1">
      <c r="A141" s="52"/>
      <c r="B141" s="84" t="s">
        <v>114</v>
      </c>
      <c r="C141" s="6" t="s">
        <v>111</v>
      </c>
      <c r="D141" s="6"/>
      <c r="E141" s="6"/>
      <c r="F141" s="6">
        <v>60</v>
      </c>
      <c r="G141" s="102"/>
      <c r="H141" s="67"/>
      <c r="I141" s="67"/>
      <c r="J141" s="67"/>
    </row>
    <row r="142" spans="1:10" s="84" customFormat="1" ht="11.25" customHeight="1">
      <c r="A142" s="52"/>
      <c r="B142" s="50" t="s">
        <v>225</v>
      </c>
      <c r="C142" s="6" t="s">
        <v>111</v>
      </c>
      <c r="D142" s="6"/>
      <c r="E142" s="6"/>
      <c r="F142" s="6">
        <v>70</v>
      </c>
      <c r="G142" s="9"/>
      <c r="H142" s="67"/>
      <c r="I142" s="67"/>
      <c r="J142" s="67"/>
    </row>
    <row r="143" spans="1:10" s="85" customFormat="1" ht="11.25" customHeight="1">
      <c r="A143" s="50" t="s">
        <v>123</v>
      </c>
      <c r="B143" s="50"/>
      <c r="C143" s="50"/>
      <c r="D143" s="45"/>
      <c r="E143" s="45"/>
      <c r="F143" s="45"/>
      <c r="G143" s="9"/>
      <c r="H143" s="103">
        <v>1</v>
      </c>
      <c r="I143" s="103"/>
      <c r="J143" s="103"/>
    </row>
    <row r="144" spans="1:10" s="85" customFormat="1" ht="11.25" customHeight="1">
      <c r="A144" s="50" t="s">
        <v>124</v>
      </c>
      <c r="B144" s="50"/>
      <c r="C144" s="50"/>
      <c r="D144" s="45"/>
      <c r="E144" s="45"/>
      <c r="F144" s="45"/>
      <c r="G144" s="40"/>
      <c r="H144" s="103">
        <v>1</v>
      </c>
      <c r="I144" s="103"/>
      <c r="J144" s="103"/>
    </row>
    <row r="145" spans="1:10" s="34" customFormat="1" ht="11.25" customHeight="1">
      <c r="A145" s="69"/>
      <c r="B145" s="85"/>
      <c r="C145" s="35"/>
      <c r="D145" s="35"/>
      <c r="E145" s="35"/>
      <c r="F145" s="35"/>
      <c r="G145" s="35"/>
      <c r="H145" s="36"/>
      <c r="I145" s="36"/>
      <c r="J145" s="36"/>
    </row>
    <row r="146" spans="1:10" ht="12.75" thickBot="1">
      <c r="A146" s="69"/>
      <c r="B146" s="77"/>
      <c r="C146" s="78"/>
      <c r="D146" s="78"/>
      <c r="E146" s="78"/>
      <c r="F146" s="78"/>
      <c r="G146" s="78"/>
      <c r="H146" s="79"/>
      <c r="I146" s="79"/>
      <c r="J146" s="79"/>
    </row>
    <row r="147" spans="1:10" ht="12.75" thickBot="1">
      <c r="A147" s="69"/>
      <c r="B147" s="70" t="s">
        <v>636</v>
      </c>
      <c r="C147" s="71"/>
      <c r="D147" s="83"/>
      <c r="E147" s="83">
        <f>SUM(E5:E146)</f>
        <v>1043</v>
      </c>
      <c r="F147" s="120">
        <f>SUM(F5:F146)</f>
        <v>10395</v>
      </c>
      <c r="G147" s="64"/>
      <c r="H147" s="89">
        <f>SUM(H4:H145)</f>
        <v>414</v>
      </c>
      <c r="I147" s="89">
        <f>SUM(I4:I146)</f>
        <v>816</v>
      </c>
      <c r="J147" s="121">
        <f>SUM(J4:J146)</f>
        <v>303</v>
      </c>
    </row>
    <row r="148" spans="1:10" ht="26.25" customHeight="1">
      <c r="A148" s="69"/>
      <c r="B148" s="72"/>
      <c r="C148" s="72"/>
      <c r="D148" s="73"/>
      <c r="E148" s="73"/>
      <c r="F148" s="73"/>
      <c r="G148" s="72"/>
      <c r="H148" s="74"/>
      <c r="I148" s="74"/>
      <c r="J148" s="74"/>
    </row>
    <row r="149" spans="4:10" ht="12">
      <c r="D149" s="26"/>
      <c r="E149" s="26"/>
      <c r="H149" s="29"/>
      <c r="I149" s="29"/>
      <c r="J149" s="29"/>
    </row>
    <row r="151" spans="4:10" ht="12">
      <c r="D151" s="26"/>
      <c r="E151" s="26"/>
      <c r="F151" s="26"/>
      <c r="H151" s="29"/>
      <c r="I151" s="29"/>
      <c r="J151" s="29"/>
    </row>
    <row r="152" spans="4:10" ht="12">
      <c r="D152" s="26"/>
      <c r="E152" s="26"/>
      <c r="F152" s="26"/>
      <c r="H152" s="29"/>
      <c r="I152" s="29"/>
      <c r="J152" s="29"/>
    </row>
    <row r="153" spans="4:10" ht="12">
      <c r="D153" s="26"/>
      <c r="E153" s="26"/>
      <c r="F153" s="26"/>
      <c r="H153" s="29"/>
      <c r="I153" s="29"/>
      <c r="J153" s="29"/>
    </row>
    <row r="154" spans="4:10" ht="12">
      <c r="D154" s="26"/>
      <c r="E154" s="26"/>
      <c r="F154" s="26"/>
      <c r="H154" s="29"/>
      <c r="I154" s="29"/>
      <c r="J154" s="29"/>
    </row>
    <row r="155" spans="4:10" ht="12">
      <c r="D155" s="26"/>
      <c r="E155" s="26"/>
      <c r="F155" s="26"/>
      <c r="H155" s="29"/>
      <c r="I155" s="29"/>
      <c r="J155" s="29"/>
    </row>
    <row r="156" spans="4:10" ht="12">
      <c r="D156" s="26"/>
      <c r="E156" s="26"/>
      <c r="F156" s="26"/>
      <c r="H156" s="29"/>
      <c r="I156" s="29"/>
      <c r="J156" s="29"/>
    </row>
    <row r="157" spans="4:10" ht="12">
      <c r="D157" s="26"/>
      <c r="E157" s="26"/>
      <c r="F157" s="26"/>
      <c r="H157" s="29"/>
      <c r="I157" s="29"/>
      <c r="J157" s="29"/>
    </row>
    <row r="158" spans="4:10" ht="12">
      <c r="D158" s="26"/>
      <c r="E158" s="26"/>
      <c r="F158" s="26"/>
      <c r="H158" s="29"/>
      <c r="I158" s="29"/>
      <c r="J158" s="29"/>
    </row>
    <row r="159" spans="4:10" ht="12">
      <c r="D159" s="26"/>
      <c r="E159" s="26"/>
      <c r="F159" s="26"/>
      <c r="H159" s="29"/>
      <c r="I159" s="29"/>
      <c r="J159" s="29"/>
    </row>
    <row r="160" spans="4:10" ht="12">
      <c r="D160" s="26"/>
      <c r="E160" s="26"/>
      <c r="F160" s="26"/>
      <c r="H160" s="29"/>
      <c r="I160" s="29"/>
      <c r="J160" s="29"/>
    </row>
    <row r="161" spans="4:10" ht="12">
      <c r="D161" s="26"/>
      <c r="E161" s="26"/>
      <c r="F161" s="26"/>
      <c r="H161" s="29"/>
      <c r="I161" s="29"/>
      <c r="J161" s="29"/>
    </row>
    <row r="162" spans="4:10" ht="12">
      <c r="D162" s="26"/>
      <c r="E162" s="26"/>
      <c r="F162" s="26"/>
      <c r="H162" s="29"/>
      <c r="I162" s="29"/>
      <c r="J162" s="29"/>
    </row>
    <row r="163" spans="8:10" ht="12">
      <c r="H163" s="29"/>
      <c r="I163" s="29"/>
      <c r="J163" s="29"/>
    </row>
    <row r="164" spans="8:10" ht="12">
      <c r="H164" s="29"/>
      <c r="I164" s="29"/>
      <c r="J164" s="29"/>
    </row>
    <row r="165" spans="8:10" ht="12">
      <c r="H165" s="29"/>
      <c r="I165" s="29"/>
      <c r="J165" s="29"/>
    </row>
    <row r="166" spans="8:10" ht="12">
      <c r="H166" s="29"/>
      <c r="I166" s="29"/>
      <c r="J166" s="29"/>
    </row>
    <row r="167" spans="8:10" ht="12">
      <c r="H167" s="29"/>
      <c r="I167" s="29"/>
      <c r="J167" s="29"/>
    </row>
    <row r="168" spans="8:10" ht="12">
      <c r="H168" s="29"/>
      <c r="I168" s="29"/>
      <c r="J168" s="29"/>
    </row>
    <row r="169" spans="8:10" ht="12">
      <c r="H169" s="29"/>
      <c r="I169" s="29"/>
      <c r="J169" s="29"/>
    </row>
    <row r="170" spans="8:10" ht="12">
      <c r="H170" s="26"/>
      <c r="I170" s="26"/>
      <c r="J170" s="26"/>
    </row>
    <row r="171" spans="8:10" ht="12">
      <c r="H171" s="26"/>
      <c r="I171" s="26"/>
      <c r="J171" s="26"/>
    </row>
    <row r="172" spans="8:10" ht="12">
      <c r="H172" s="26"/>
      <c r="I172" s="26"/>
      <c r="J172" s="26"/>
    </row>
    <row r="173" spans="8:10" ht="12">
      <c r="H173" s="26"/>
      <c r="I173" s="26"/>
      <c r="J173" s="26"/>
    </row>
    <row r="174" spans="8:10" ht="12">
      <c r="H174" s="26"/>
      <c r="I174" s="26"/>
      <c r="J174" s="26"/>
    </row>
    <row r="175" spans="8:10" ht="12">
      <c r="H175" s="26"/>
      <c r="I175" s="26"/>
      <c r="J175" s="26"/>
    </row>
    <row r="176" spans="8:10" ht="12">
      <c r="H176" s="26"/>
      <c r="I176" s="26"/>
      <c r="J176" s="26"/>
    </row>
    <row r="177" spans="8:10" ht="12">
      <c r="H177" s="26"/>
      <c r="I177" s="26"/>
      <c r="J177" s="26"/>
    </row>
    <row r="178" spans="8:10" ht="12">
      <c r="H178" s="26"/>
      <c r="I178" s="26"/>
      <c r="J178" s="26"/>
    </row>
    <row r="179" spans="8:10" ht="12">
      <c r="H179" s="26"/>
      <c r="I179" s="26"/>
      <c r="J179" s="26"/>
    </row>
    <row r="180" spans="8:10" ht="12">
      <c r="H180" s="26"/>
      <c r="I180" s="26"/>
      <c r="J180" s="26"/>
    </row>
    <row r="181" spans="8:10" ht="12">
      <c r="H181" s="26"/>
      <c r="I181" s="26"/>
      <c r="J181" s="26"/>
    </row>
    <row r="182" spans="8:10" ht="12">
      <c r="H182" s="26"/>
      <c r="I182" s="26"/>
      <c r="J182" s="26"/>
    </row>
    <row r="183" spans="8:10" ht="12">
      <c r="H183" s="26"/>
      <c r="I183" s="26"/>
      <c r="J183" s="26"/>
    </row>
    <row r="184" spans="8:10" ht="12">
      <c r="H184" s="26"/>
      <c r="I184" s="26"/>
      <c r="J184" s="26"/>
    </row>
    <row r="185" spans="8:10" ht="12">
      <c r="H185" s="26"/>
      <c r="I185" s="26"/>
      <c r="J185" s="26"/>
    </row>
    <row r="186" spans="8:10" ht="12">
      <c r="H186" s="26"/>
      <c r="I186" s="26"/>
      <c r="J186" s="26"/>
    </row>
    <row r="187" spans="8:10" ht="12">
      <c r="H187" s="26"/>
      <c r="I187" s="26"/>
      <c r="J187" s="26"/>
    </row>
    <row r="188" spans="8:10" ht="12">
      <c r="H188" s="26"/>
      <c r="I188" s="26"/>
      <c r="J188" s="26"/>
    </row>
    <row r="189" spans="8:10" ht="12">
      <c r="H189" s="26"/>
      <c r="I189" s="26"/>
      <c r="J189" s="26"/>
    </row>
    <row r="190" spans="8:10" ht="12">
      <c r="H190" s="26"/>
      <c r="I190" s="26"/>
      <c r="J190" s="26"/>
    </row>
    <row r="191" spans="8:10" ht="12">
      <c r="H191" s="26"/>
      <c r="I191" s="26"/>
      <c r="J191" s="26"/>
    </row>
    <row r="192" spans="8:10" ht="12">
      <c r="H192" s="26"/>
      <c r="I192" s="26"/>
      <c r="J192" s="26"/>
    </row>
    <row r="193" spans="8:10" ht="12">
      <c r="H193" s="26"/>
      <c r="I193" s="26"/>
      <c r="J193" s="26"/>
    </row>
    <row r="194" spans="8:10" ht="12">
      <c r="H194" s="26"/>
      <c r="I194" s="26"/>
      <c r="J194" s="26"/>
    </row>
    <row r="195" spans="8:10" ht="12">
      <c r="H195" s="26"/>
      <c r="I195" s="26"/>
      <c r="J195" s="26"/>
    </row>
    <row r="196" spans="8:10" ht="12">
      <c r="H196" s="26"/>
      <c r="I196" s="26"/>
      <c r="J196" s="26"/>
    </row>
    <row r="197" spans="8:10" ht="12">
      <c r="H197" s="26"/>
      <c r="I197" s="26"/>
      <c r="J197" s="26"/>
    </row>
    <row r="198" spans="8:10" ht="12">
      <c r="H198" s="26"/>
      <c r="I198" s="26"/>
      <c r="J198" s="26"/>
    </row>
    <row r="199" spans="8:10" ht="12">
      <c r="H199" s="26"/>
      <c r="I199" s="26"/>
      <c r="J199" s="26"/>
    </row>
    <row r="200" spans="8:10" ht="12">
      <c r="H200" s="26"/>
      <c r="I200" s="26"/>
      <c r="J200" s="26"/>
    </row>
    <row r="201" spans="8:10" ht="12">
      <c r="H201" s="26"/>
      <c r="I201" s="26"/>
      <c r="J201" s="26"/>
    </row>
    <row r="202" spans="8:10" ht="12">
      <c r="H202" s="26"/>
      <c r="I202" s="26"/>
      <c r="J202" s="26"/>
    </row>
    <row r="203" spans="8:10" ht="12">
      <c r="H203" s="26"/>
      <c r="I203" s="26"/>
      <c r="J203" s="26"/>
    </row>
    <row r="204" spans="8:10" ht="12">
      <c r="H204" s="26"/>
      <c r="I204" s="26"/>
      <c r="J204" s="26"/>
    </row>
    <row r="205" spans="8:10" ht="12">
      <c r="H205" s="26"/>
      <c r="I205" s="26"/>
      <c r="J205" s="26"/>
    </row>
    <row r="206" spans="8:10" ht="12">
      <c r="H206" s="26"/>
      <c r="I206" s="26"/>
      <c r="J206" s="26"/>
    </row>
    <row r="207" spans="8:10" ht="12">
      <c r="H207" s="26"/>
      <c r="I207" s="26"/>
      <c r="J207" s="26"/>
    </row>
    <row r="208" spans="8:10" ht="12">
      <c r="H208" s="26"/>
      <c r="I208" s="26"/>
      <c r="J208" s="26"/>
    </row>
    <row r="209" spans="8:10" ht="12">
      <c r="H209" s="26"/>
      <c r="I209" s="26"/>
      <c r="J209" s="26"/>
    </row>
    <row r="210" spans="8:10" ht="12">
      <c r="H210" s="26"/>
      <c r="I210" s="26"/>
      <c r="J210" s="26"/>
    </row>
    <row r="211" spans="8:10" ht="12">
      <c r="H211" s="26"/>
      <c r="I211" s="26"/>
      <c r="J211" s="26"/>
    </row>
    <row r="212" spans="8:10" ht="12">
      <c r="H212" s="26"/>
      <c r="I212" s="26"/>
      <c r="J212" s="26"/>
    </row>
    <row r="213" spans="8:10" ht="12">
      <c r="H213" s="26"/>
      <c r="I213" s="26"/>
      <c r="J213" s="26"/>
    </row>
    <row r="214" spans="8:10" ht="12">
      <c r="H214" s="26"/>
      <c r="I214" s="26"/>
      <c r="J214" s="26"/>
    </row>
    <row r="215" spans="8:10" ht="12">
      <c r="H215" s="26"/>
      <c r="I215" s="26"/>
      <c r="J215" s="26"/>
    </row>
    <row r="216" spans="8:10" ht="12">
      <c r="H216" s="26"/>
      <c r="I216" s="26"/>
      <c r="J216" s="26"/>
    </row>
    <row r="217" spans="8:10" ht="12">
      <c r="H217" s="26"/>
      <c r="I217" s="26"/>
      <c r="J217" s="26"/>
    </row>
    <row r="218" spans="8:10" ht="12">
      <c r="H218" s="26"/>
      <c r="I218" s="26"/>
      <c r="J218" s="26"/>
    </row>
    <row r="219" spans="8:10" ht="12">
      <c r="H219" s="26"/>
      <c r="I219" s="26"/>
      <c r="J219" s="26"/>
    </row>
    <row r="220" spans="8:10" ht="12">
      <c r="H220" s="26"/>
      <c r="I220" s="26"/>
      <c r="J220" s="26"/>
    </row>
    <row r="221" spans="8:10" ht="12">
      <c r="H221" s="26"/>
      <c r="I221" s="26"/>
      <c r="J221" s="26"/>
    </row>
    <row r="222" spans="8:10" ht="12">
      <c r="H222" s="26"/>
      <c r="I222" s="26"/>
      <c r="J222" s="26"/>
    </row>
    <row r="223" spans="8:10" ht="12">
      <c r="H223" s="26"/>
      <c r="I223" s="26"/>
      <c r="J223" s="26"/>
    </row>
    <row r="224" spans="8:10" ht="12">
      <c r="H224" s="26"/>
      <c r="I224" s="26"/>
      <c r="J224" s="26"/>
    </row>
    <row r="225" spans="8:10" ht="12">
      <c r="H225" s="26"/>
      <c r="I225" s="26"/>
      <c r="J225" s="26"/>
    </row>
    <row r="226" spans="8:10" ht="12">
      <c r="H226" s="26"/>
      <c r="I226" s="26"/>
      <c r="J226" s="26"/>
    </row>
    <row r="227" spans="8:10" ht="12">
      <c r="H227" s="26"/>
      <c r="I227" s="26"/>
      <c r="J227" s="26"/>
    </row>
    <row r="228" spans="8:10" ht="12">
      <c r="H228" s="26"/>
      <c r="I228" s="26"/>
      <c r="J228" s="26"/>
    </row>
    <row r="229" spans="8:10" ht="12">
      <c r="H229" s="26"/>
      <c r="I229" s="26"/>
      <c r="J229" s="26"/>
    </row>
    <row r="230" spans="8:10" ht="12">
      <c r="H230" s="26"/>
      <c r="I230" s="26"/>
      <c r="J230" s="26"/>
    </row>
    <row r="231" spans="8:10" ht="12">
      <c r="H231" s="26"/>
      <c r="I231" s="26"/>
      <c r="J231" s="26"/>
    </row>
    <row r="232" spans="8:10" ht="12">
      <c r="H232" s="26"/>
      <c r="I232" s="26"/>
      <c r="J232" s="26"/>
    </row>
    <row r="233" spans="8:10" ht="12">
      <c r="H233" s="26"/>
      <c r="I233" s="26"/>
      <c r="J233" s="26"/>
    </row>
  </sheetData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&amp;ULatin America and the Caribbean&amp;C&amp;"Times New Roman,Regular"WIPO/TRIPS/2000/1
Table III, page &amp;P
Awareness Building and Human Resource Development Activities
(January 1, 1996 - June 30, 2000)</oddHeader>
  </headerFooter>
  <rowBreaks count="5" manualBreakCount="5">
    <brk id="24" max="255" man="1"/>
    <brk id="38" max="255" man="1"/>
    <brk id="55" max="255" man="1"/>
    <brk id="79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85">
      <selection activeCell="C95" sqref="C95"/>
    </sheetView>
  </sheetViews>
  <sheetFormatPr defaultColWidth="9.140625" defaultRowHeight="12.75"/>
  <cols>
    <col min="1" max="1" width="25.8515625" style="4" customWidth="1"/>
    <col min="2" max="2" width="11.57421875" style="4" customWidth="1"/>
    <col min="3" max="3" width="11.140625" style="4" customWidth="1"/>
    <col min="4" max="4" width="22.00390625" style="4" customWidth="1"/>
    <col min="5" max="5" width="20.421875" style="4" customWidth="1"/>
    <col min="6" max="6" width="15.8515625" style="4" customWidth="1"/>
    <col min="7" max="7" width="17.28125" style="4" customWidth="1"/>
    <col min="8" max="16384" width="9.140625" style="4" customWidth="1"/>
  </cols>
  <sheetData>
    <row r="1" spans="1:7" ht="12.75" customHeight="1">
      <c r="A1" s="31" t="s">
        <v>234</v>
      </c>
      <c r="B1" s="28" t="s">
        <v>364</v>
      </c>
      <c r="C1" s="28"/>
      <c r="D1" s="31" t="s">
        <v>365</v>
      </c>
      <c r="E1" s="31" t="s">
        <v>366</v>
      </c>
      <c r="F1" s="31" t="s">
        <v>367</v>
      </c>
      <c r="G1" s="31" t="s">
        <v>368</v>
      </c>
    </row>
    <row r="2" spans="1:7" ht="12">
      <c r="A2" s="14"/>
      <c r="B2" s="31" t="s">
        <v>369</v>
      </c>
      <c r="C2" s="31" t="s">
        <v>370</v>
      </c>
      <c r="D2" s="14"/>
      <c r="E2" s="14"/>
      <c r="F2" s="14"/>
      <c r="G2" s="14"/>
    </row>
    <row r="3" spans="1:7" ht="12">
      <c r="A3" s="18"/>
      <c r="B3" s="18"/>
      <c r="C3" s="18"/>
      <c r="D3" s="18"/>
      <c r="E3" s="18"/>
      <c r="F3" s="18"/>
      <c r="G3" s="18"/>
    </row>
    <row r="4" spans="1:7" ht="12">
      <c r="A4" s="27" t="s">
        <v>657</v>
      </c>
      <c r="B4" s="28" t="s">
        <v>371</v>
      </c>
      <c r="C4" s="28" t="s">
        <v>371</v>
      </c>
      <c r="D4" s="28" t="s">
        <v>638</v>
      </c>
      <c r="E4" s="28" t="s">
        <v>371</v>
      </c>
      <c r="F4" s="28" t="s">
        <v>371</v>
      </c>
      <c r="G4" s="27"/>
    </row>
    <row r="5" spans="1:7" ht="12">
      <c r="A5" s="27" t="s">
        <v>667</v>
      </c>
      <c r="B5" s="28"/>
      <c r="C5" s="28"/>
      <c r="D5" s="28"/>
      <c r="E5" s="28" t="s">
        <v>371</v>
      </c>
      <c r="F5" s="27"/>
      <c r="G5" s="27"/>
    </row>
    <row r="6" spans="1:7" ht="12">
      <c r="A6" s="27" t="s">
        <v>668</v>
      </c>
      <c r="B6" s="28"/>
      <c r="C6" s="28" t="s">
        <v>371</v>
      </c>
      <c r="D6" s="28"/>
      <c r="E6" s="28" t="s">
        <v>371</v>
      </c>
      <c r="F6" s="27"/>
      <c r="G6" s="27"/>
    </row>
    <row r="7" spans="1:7" ht="12">
      <c r="A7" s="27" t="s">
        <v>673</v>
      </c>
      <c r="B7" s="28"/>
      <c r="C7" s="28" t="s">
        <v>371</v>
      </c>
      <c r="D7" s="28"/>
      <c r="E7" s="28"/>
      <c r="F7" s="27"/>
      <c r="G7" s="27"/>
    </row>
    <row r="8" spans="1:7" ht="12">
      <c r="A8" s="27" t="s">
        <v>676</v>
      </c>
      <c r="B8" s="28" t="s">
        <v>371</v>
      </c>
      <c r="C8" s="28" t="s">
        <v>371</v>
      </c>
      <c r="D8" s="28" t="s">
        <v>642</v>
      </c>
      <c r="E8" s="28" t="s">
        <v>371</v>
      </c>
      <c r="F8" s="27"/>
      <c r="G8" s="27"/>
    </row>
    <row r="9" spans="1:7" ht="12">
      <c r="A9" s="27" t="s">
        <v>683</v>
      </c>
      <c r="B9" s="28"/>
      <c r="C9" s="28" t="s">
        <v>371</v>
      </c>
      <c r="D9" s="28" t="s">
        <v>115</v>
      </c>
      <c r="E9" s="28" t="s">
        <v>371</v>
      </c>
      <c r="F9" s="27"/>
      <c r="G9" s="27"/>
    </row>
    <row r="10" spans="1:7" ht="12">
      <c r="A10" s="27" t="s">
        <v>701</v>
      </c>
      <c r="B10" s="28" t="s">
        <v>371</v>
      </c>
      <c r="C10" s="28" t="s">
        <v>371</v>
      </c>
      <c r="D10" s="28" t="s">
        <v>643</v>
      </c>
      <c r="E10" s="28" t="s">
        <v>371</v>
      </c>
      <c r="F10" s="28" t="s">
        <v>371</v>
      </c>
      <c r="G10" s="27"/>
    </row>
    <row r="11" spans="1:7" ht="12">
      <c r="A11" s="27" t="s">
        <v>705</v>
      </c>
      <c r="B11" s="28" t="s">
        <v>371</v>
      </c>
      <c r="C11" s="28" t="s">
        <v>371</v>
      </c>
      <c r="D11" s="28" t="s">
        <v>228</v>
      </c>
      <c r="E11" s="28" t="s">
        <v>371</v>
      </c>
      <c r="F11" s="28" t="s">
        <v>371</v>
      </c>
      <c r="G11" s="27"/>
    </row>
    <row r="12" spans="1:7" ht="12">
      <c r="A12" s="27" t="s">
        <v>12</v>
      </c>
      <c r="B12" s="28"/>
      <c r="C12" s="28" t="s">
        <v>371</v>
      </c>
      <c r="D12" s="28" t="s">
        <v>492</v>
      </c>
      <c r="E12" s="28" t="s">
        <v>371</v>
      </c>
      <c r="F12" s="27"/>
      <c r="G12" s="27"/>
    </row>
    <row r="13" spans="1:7" ht="12">
      <c r="A13" s="27" t="s">
        <v>18</v>
      </c>
      <c r="B13" s="28" t="s">
        <v>371</v>
      </c>
      <c r="C13" s="28" t="s">
        <v>371</v>
      </c>
      <c r="D13" s="28" t="s">
        <v>490</v>
      </c>
      <c r="E13" s="28" t="s">
        <v>371</v>
      </c>
      <c r="F13" s="27"/>
      <c r="G13" s="27"/>
    </row>
    <row r="14" spans="1:7" ht="12">
      <c r="A14" s="27" t="s">
        <v>116</v>
      </c>
      <c r="B14" s="28" t="s">
        <v>371</v>
      </c>
      <c r="C14" s="28" t="s">
        <v>371</v>
      </c>
      <c r="D14" s="28" t="s">
        <v>644</v>
      </c>
      <c r="E14" s="28" t="s">
        <v>371</v>
      </c>
      <c r="F14" s="27"/>
      <c r="G14" s="27"/>
    </row>
    <row r="15" spans="1:7" ht="12">
      <c r="A15" s="27" t="s">
        <v>30</v>
      </c>
      <c r="B15" s="28" t="s">
        <v>371</v>
      </c>
      <c r="C15" s="28" t="s">
        <v>371</v>
      </c>
      <c r="D15" s="28" t="s">
        <v>491</v>
      </c>
      <c r="E15" s="28" t="s">
        <v>371</v>
      </c>
      <c r="F15" s="27"/>
      <c r="G15" s="27"/>
    </row>
    <row r="16" spans="1:7" ht="12">
      <c r="A16" s="27" t="s">
        <v>37</v>
      </c>
      <c r="B16" s="28"/>
      <c r="C16" s="28" t="s">
        <v>371</v>
      </c>
      <c r="D16" s="28"/>
      <c r="E16" s="28" t="s">
        <v>371</v>
      </c>
      <c r="F16" s="27"/>
      <c r="G16" s="27"/>
    </row>
    <row r="17" spans="1:7" ht="12">
      <c r="A17" s="27" t="s">
        <v>41</v>
      </c>
      <c r="B17" s="28"/>
      <c r="C17" s="28" t="s">
        <v>371</v>
      </c>
      <c r="D17" s="28"/>
      <c r="E17" s="28" t="s">
        <v>371</v>
      </c>
      <c r="F17" s="27"/>
      <c r="G17" s="27"/>
    </row>
    <row r="18" spans="1:10" ht="12">
      <c r="A18" s="27" t="s">
        <v>42</v>
      </c>
      <c r="B18" s="28"/>
      <c r="C18" s="28" t="s">
        <v>371</v>
      </c>
      <c r="D18" s="28" t="s">
        <v>412</v>
      </c>
      <c r="E18" s="28" t="s">
        <v>371</v>
      </c>
      <c r="F18" s="28" t="s">
        <v>371</v>
      </c>
      <c r="G18" s="27"/>
      <c r="H18" s="53"/>
      <c r="I18" s="34"/>
      <c r="J18" s="34"/>
    </row>
    <row r="19" spans="1:10" ht="12">
      <c r="A19" s="27" t="s">
        <v>47</v>
      </c>
      <c r="B19" s="28"/>
      <c r="C19" s="28" t="s">
        <v>371</v>
      </c>
      <c r="D19" s="28" t="s">
        <v>229</v>
      </c>
      <c r="E19" s="28" t="s">
        <v>371</v>
      </c>
      <c r="F19" s="27"/>
      <c r="G19" s="27"/>
      <c r="H19" s="53"/>
      <c r="I19" s="34"/>
      <c r="J19" s="34"/>
    </row>
    <row r="20" spans="1:7" ht="12">
      <c r="A20" s="5" t="s">
        <v>48</v>
      </c>
      <c r="B20" s="47"/>
      <c r="C20" s="47" t="s">
        <v>371</v>
      </c>
      <c r="D20" s="47"/>
      <c r="E20" s="47" t="s">
        <v>371</v>
      </c>
      <c r="F20" s="5"/>
      <c r="G20" s="27"/>
    </row>
    <row r="21" spans="1:7" ht="12">
      <c r="A21" s="27" t="s">
        <v>51</v>
      </c>
      <c r="B21" s="28"/>
      <c r="C21" s="28" t="s">
        <v>371</v>
      </c>
      <c r="D21" s="28" t="s">
        <v>645</v>
      </c>
      <c r="E21" s="28" t="s">
        <v>371</v>
      </c>
      <c r="F21" s="27"/>
      <c r="G21" s="5"/>
    </row>
    <row r="22" spans="1:7" ht="12">
      <c r="A22" s="27" t="s">
        <v>117</v>
      </c>
      <c r="B22" s="28" t="s">
        <v>371</v>
      </c>
      <c r="C22" s="28" t="s">
        <v>371</v>
      </c>
      <c r="D22" s="28" t="s">
        <v>490</v>
      </c>
      <c r="E22" s="28" t="s">
        <v>371</v>
      </c>
      <c r="F22" s="27"/>
      <c r="G22" s="27"/>
    </row>
    <row r="23" spans="1:7" ht="12">
      <c r="A23" s="27" t="s">
        <v>74</v>
      </c>
      <c r="B23" s="28"/>
      <c r="C23" s="28" t="s">
        <v>371</v>
      </c>
      <c r="D23" s="28"/>
      <c r="E23" s="28" t="s">
        <v>371</v>
      </c>
      <c r="F23" s="27"/>
      <c r="G23" s="27"/>
    </row>
    <row r="24" spans="1:7" ht="12">
      <c r="A24" s="27" t="s">
        <v>118</v>
      </c>
      <c r="B24" s="28" t="s">
        <v>371</v>
      </c>
      <c r="C24" s="28" t="s">
        <v>371</v>
      </c>
      <c r="D24" s="28" t="s">
        <v>492</v>
      </c>
      <c r="E24" s="28" t="s">
        <v>371</v>
      </c>
      <c r="F24" s="27"/>
      <c r="G24" s="27"/>
    </row>
    <row r="25" spans="1:7" ht="12">
      <c r="A25" s="27" t="s">
        <v>80</v>
      </c>
      <c r="B25" s="28"/>
      <c r="C25" s="28" t="s">
        <v>371</v>
      </c>
      <c r="D25" s="28" t="s">
        <v>491</v>
      </c>
      <c r="E25" s="28" t="s">
        <v>371</v>
      </c>
      <c r="F25" s="27"/>
      <c r="G25" s="27"/>
    </row>
    <row r="26" spans="1:7" ht="12">
      <c r="A26" s="27" t="s">
        <v>119</v>
      </c>
      <c r="B26" s="28" t="s">
        <v>371</v>
      </c>
      <c r="C26" s="28" t="s">
        <v>371</v>
      </c>
      <c r="D26" s="28" t="s">
        <v>372</v>
      </c>
      <c r="E26" s="28" t="s">
        <v>371</v>
      </c>
      <c r="F26" s="27"/>
      <c r="G26" s="27"/>
    </row>
    <row r="27" spans="1:7" ht="12">
      <c r="A27" s="27" t="s">
        <v>91</v>
      </c>
      <c r="B27" s="28"/>
      <c r="C27" s="28" t="s">
        <v>371</v>
      </c>
      <c r="D27" s="28"/>
      <c r="E27" s="28" t="s">
        <v>371</v>
      </c>
      <c r="F27" s="27"/>
      <c r="G27" s="27"/>
    </row>
    <row r="28" spans="1:7" ht="12">
      <c r="A28" s="27" t="s">
        <v>95</v>
      </c>
      <c r="B28" s="28"/>
      <c r="C28" s="28" t="s">
        <v>371</v>
      </c>
      <c r="D28" s="28" t="s">
        <v>372</v>
      </c>
      <c r="E28" s="28"/>
      <c r="F28" s="27"/>
      <c r="G28" s="27"/>
    </row>
    <row r="29" spans="1:7" ht="12">
      <c r="A29" s="27" t="s">
        <v>120</v>
      </c>
      <c r="B29" s="28" t="s">
        <v>371</v>
      </c>
      <c r="C29" s="28" t="s">
        <v>371</v>
      </c>
      <c r="D29" s="28" t="s">
        <v>646</v>
      </c>
      <c r="E29" s="28" t="s">
        <v>371</v>
      </c>
      <c r="F29" s="27"/>
      <c r="G29" s="27"/>
    </row>
    <row r="30" spans="1:7" ht="12">
      <c r="A30" s="27" t="s">
        <v>101</v>
      </c>
      <c r="B30" s="28" t="s">
        <v>371</v>
      </c>
      <c r="C30" s="28" t="s">
        <v>371</v>
      </c>
      <c r="D30" s="28" t="s">
        <v>230</v>
      </c>
      <c r="E30" s="28" t="s">
        <v>371</v>
      </c>
      <c r="F30" s="28" t="s">
        <v>371</v>
      </c>
      <c r="G30" s="27"/>
    </row>
    <row r="31" spans="1:7" ht="12">
      <c r="A31" s="27" t="s">
        <v>109</v>
      </c>
      <c r="B31" s="28" t="s">
        <v>371</v>
      </c>
      <c r="C31" s="28" t="s">
        <v>371</v>
      </c>
      <c r="D31" s="28" t="s">
        <v>231</v>
      </c>
      <c r="E31" s="28" t="s">
        <v>371</v>
      </c>
      <c r="F31" s="28" t="s">
        <v>371</v>
      </c>
      <c r="G31" s="27"/>
    </row>
    <row r="32" spans="2:5" ht="12">
      <c r="B32" s="26"/>
      <c r="C32" s="26"/>
      <c r="D32" s="26"/>
      <c r="E32" s="26"/>
    </row>
    <row r="33" spans="2:7" ht="15">
      <c r="B33" s="26"/>
      <c r="C33" s="26"/>
      <c r="D33" s="26"/>
      <c r="E33" s="26"/>
      <c r="G33" s="75" t="s">
        <v>131</v>
      </c>
    </row>
    <row r="34" spans="2:5" ht="12">
      <c r="B34" s="26"/>
      <c r="C34" s="26"/>
      <c r="D34" s="26"/>
      <c r="E34" s="26"/>
    </row>
    <row r="35" spans="2:7" ht="12">
      <c r="B35" s="26"/>
      <c r="C35" s="26"/>
      <c r="D35" s="26"/>
      <c r="E35" s="26"/>
      <c r="G35" s="76"/>
    </row>
    <row r="36" spans="2:5" ht="12">
      <c r="B36" s="26"/>
      <c r="C36" s="26"/>
      <c r="D36" s="26"/>
      <c r="E36" s="26"/>
    </row>
    <row r="37" spans="2:5" ht="12">
      <c r="B37" s="26"/>
      <c r="C37" s="26"/>
      <c r="D37" s="26"/>
      <c r="E37" s="26"/>
    </row>
    <row r="38" spans="2:5" ht="12">
      <c r="B38" s="26"/>
      <c r="C38" s="26"/>
      <c r="D38" s="26"/>
      <c r="E38" s="26"/>
    </row>
    <row r="39" spans="2:5" ht="12">
      <c r="B39" s="26"/>
      <c r="C39" s="26"/>
      <c r="D39" s="26"/>
      <c r="E39" s="26"/>
    </row>
    <row r="40" ht="12">
      <c r="G40" s="34"/>
    </row>
    <row r="61" ht="12">
      <c r="G61" s="34"/>
    </row>
    <row r="88" s="34" customFormat="1" ht="12"/>
    <row r="89" s="34" customFormat="1" ht="12"/>
    <row r="90" s="34" customFormat="1" ht="12"/>
    <row r="91" s="34" customFormat="1" ht="12"/>
    <row r="92" s="34" customFormat="1" ht="12"/>
    <row r="93" s="34" customFormat="1" ht="12"/>
    <row r="94" s="34" customFormat="1" ht="12"/>
    <row r="95" s="34" customFormat="1" ht="12"/>
    <row r="96" s="34" customFormat="1" ht="12"/>
    <row r="97" s="34" customFormat="1" ht="12"/>
    <row r="98" s="34" customFormat="1" ht="12"/>
    <row r="99" s="34" customFormat="1" ht="12"/>
  </sheetData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&amp;ULatin America and the Caribbean&amp;C&amp;"Times New Roman,Regular"WIPO/TRIPS/2000/1
Table III, page &amp;P
Awareness Building and Human Resource Development Activities
(January 1, 1996 - June 30, 2000)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cols>
    <col min="1" max="16384" width="9.140625" style="88" customWidth="1"/>
  </cols>
  <sheetData/>
  <printOptions horizontalCentered="1" verticalCentered="1"/>
  <pageMargins left="0.4724409448818898" right="0.4724409448818898" top="1.73" bottom="0.81" header="0.5118110236220472" footer="0.5118110236220472"/>
  <pageSetup horizontalDpi="600" verticalDpi="600" orientation="landscape" paperSize="9" r:id="rId1"/>
  <headerFooter alignWithMargins="0">
    <oddHeader>&amp;L&amp;"Times New Roman,Regular"
&amp;UAfrica&amp;C&amp;"Times New Roman,Regular"Table III, page &amp;P
Awareness Building and Human Resource Development Activities
(January 1, 1996 - June 30, 1999)</oddHeader>
    <oddFooter>&amp;R&amp;"Times New Roman,Regular"&amp;8&amp;F/&amp;A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WICKREMASINGHE</cp:lastModifiedBy>
  <cp:lastPrinted>2000-10-02T09:27:13Z</cp:lastPrinted>
  <dcterms:created xsi:type="dcterms:W3CDTF">1999-02-25T15:28:32Z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